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OSCOSERVER\FolderRedirection\treasurer\My Documents\Documents\TREASURER\BOARD REPORTS\Year to Date 2023-2024\"/>
    </mc:Choice>
  </mc:AlternateContent>
  <xr:revisionPtr revIDLastSave="0" documentId="8_{2528FAD4-6D75-4247-B318-1EDE16D75ECB}" xr6:coauthVersionLast="47" xr6:coauthVersionMax="47" xr10:uidLastSave="{00000000-0000-0000-0000-000000000000}"/>
  <bookViews>
    <workbookView xWindow="-120" yWindow="-120" windowWidth="29040" windowHeight="15720" activeTab="1" xr2:uid="{72A8F4BE-0D61-4A86-ACF5-F15EF9B7EF33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Sheet1!$A$1:$L$209</definedName>
    <definedName name="_xlnm.Print_Titles" localSheetId="1">Sheet1!$A:$F,Sheet1!$1:$2</definedName>
    <definedName name="QB_COLUMN_59200" localSheetId="1" hidden="1">Sheet1!$G$2</definedName>
    <definedName name="QB_COLUMN_62210" localSheetId="1" hidden="1">Sheet1!$I$2</definedName>
    <definedName name="QB_DATA_0" localSheetId="1" hidden="1">Sheet1!$7:$7,Sheet1!$8:$8,Sheet1!$9:$9,Sheet1!$11:$11,Sheet1!$13:$13,Sheet1!$14:$14,Sheet1!$15:$15,Sheet1!$16:$16,Sheet1!$17:$17,Sheet1!$19:$19,Sheet1!$20:$20,Sheet1!$21:$21,Sheet1!$22:$22,Sheet1!$23:$23,Sheet1!$24:$24,Sheet1!$25:$25</definedName>
    <definedName name="QB_DATA_1" localSheetId="1" hidden="1">Sheet1!$26:$26,Sheet1!$28:$28,Sheet1!$29:$29,Sheet1!$31:$31,Sheet1!$32:$32,Sheet1!$33:$33,Sheet1!$34:$34,Sheet1!$35:$35,Sheet1!$36:$36,Sheet1!$37:$37,Sheet1!$39:$39,Sheet1!$40:$40,Sheet1!$43:$43,Sheet1!$44:$44,Sheet1!$47:$47,Sheet1!$48:$48</definedName>
    <definedName name="QB_DATA_2" localSheetId="1" hidden="1">Sheet1!$50:$50,Sheet1!$53:$53,Sheet1!$58:$58,Sheet1!$59:$59,Sheet1!$60:$60,Sheet1!$61:$61,Sheet1!$62:$62,Sheet1!$63:$63,Sheet1!$65:$65,Sheet1!$68:$68,Sheet1!$69:$69,Sheet1!$70:$70,Sheet1!$71:$71,Sheet1!$72:$72,Sheet1!$75:$75,Sheet1!$76:$76</definedName>
    <definedName name="QB_DATA_3" localSheetId="1" hidden="1">Sheet1!$77:$77,Sheet1!$78:$78,Sheet1!$79:$79,Sheet1!#REF!,Sheet1!$83:$83,Sheet1!$84:$84,Sheet1!$85:$85,Sheet1!$86:$86,Sheet1!$87:$87,Sheet1!$89:$89,Sheet1!$90:$90,Sheet1!$93:$93,Sheet1!$94:$94,Sheet1!$95:$95,Sheet1!$98:$98,Sheet1!$99:$99</definedName>
    <definedName name="QB_DATA_4" localSheetId="1" hidden="1">Sheet1!$100:$100,Sheet1!$102:$102,Sheet1!$104:$104,Sheet1!$105:$105,Sheet1!$106:$106,Sheet1!$107:$107,Sheet1!$108:$108,Sheet1!$109:$109,Sheet1!$112:$112,Sheet1!$113:$113,Sheet1!$115:$115,Sheet1!$117:$117,Sheet1!$118:$118,Sheet1!$119:$119,Sheet1!$120:$120,Sheet1!$121:$121</definedName>
    <definedName name="QB_DATA_5" localSheetId="1" hidden="1">Sheet1!$123:$123,Sheet1!$125:$125,Sheet1!$126:$126,Sheet1!$127:$127,Sheet1!$128:$128,Sheet1!$129:$129,Sheet1!$130:$130,Sheet1!$131:$131,Sheet1!$132:$132,Sheet1!$133:$133,Sheet1!$134:$134,Sheet1!$135:$135,Sheet1!$136:$136,Sheet1!$137:$137,Sheet1!$138:$138,Sheet1!$139:$139</definedName>
    <definedName name="QB_DATA_6" localSheetId="1" hidden="1">Sheet1!$140:$140,Sheet1!$141:$141,Sheet1!$144:$144,Sheet1!$145:$145,Sheet1!$146:$146,Sheet1!$147:$147,Sheet1!$148:$148,Sheet1!$149:$149,Sheet1!$150:$150,Sheet1!$151:$151,Sheet1!$152:$152,Sheet1!$155:$155,Sheet1!$156:$156,Sheet1!$157:$157,Sheet1!$158:$158,Sheet1!$159:$159</definedName>
    <definedName name="QB_DATA_7" localSheetId="1" hidden="1">Sheet1!$162:$162,Sheet1!$163:$163,Sheet1!$164:$164,Sheet1!$165:$165,Sheet1!$166:$166,Sheet1!$169:$169,Sheet1!$170:$170,Sheet1!$171:$171,Sheet1!$172:$172,Sheet1!$173:$173,Sheet1!$175:$175,Sheet1!$176:$176,Sheet1!$177:$177,Sheet1!#REF!,Sheet1!#REF!,Sheet1!#REF!</definedName>
    <definedName name="QB_DATA_8" localSheetId="1" hidden="1">Sheet1!#REF!,Sheet1!$178:$178,Sheet1!$179:$179,Sheet1!$180:$180,Sheet1!$181:$181,Sheet1!$183:$183,Sheet1!$184:$184,Sheet1!$185:$185,Sheet1!$187:$187,Sheet1!$188:$188,Sheet1!$189:$189,Sheet1!$190:$190,Sheet1!$191:$191,Sheet1!$192:$192,Sheet1!$196:$196,Sheet1!$198:$198</definedName>
    <definedName name="QB_FORMULA_0" localSheetId="1" hidden="1">Sheet1!$G$10,Sheet1!$I$10,Sheet1!$G$18,Sheet1!$I$18,Sheet1!$G$30,Sheet1!$I$30,Sheet1!$G$41,Sheet1!$I$41,Sheet1!$G$45,Sheet1!$I$45,Sheet1!$G$49,Sheet1!$I$49,Sheet1!$G$51,Sheet1!$I$51,Sheet1!$G$54,Sheet1!$I$54</definedName>
    <definedName name="QB_FORMULA_1" localSheetId="1" hidden="1">Sheet1!$G$55,Sheet1!$I$55,Sheet1!$G$66,Sheet1!$I$66,Sheet1!$G$73,Sheet1!$I$73,Sheet1!$G$80,Sheet1!$I$80,Sheet1!$G$91,Sheet1!$I$91,Sheet1!$G$96,Sheet1!$I$96,Sheet1!$G$101,Sheet1!$I$101,Sheet1!$G$110,Sheet1!$I$110</definedName>
    <definedName name="QB_FORMULA_2" localSheetId="1" hidden="1">Sheet1!$G$114,Sheet1!$I$114,Sheet1!$G$122,Sheet1!$I$122,Sheet1!$G$142,Sheet1!$I$142,Sheet1!$G$153,Sheet1!$I$153,Sheet1!$G$160,Sheet1!$I$160,Sheet1!$G$167,Sheet1!$I$167,Sheet1!$G$174,Sheet1!$I$174,Sheet1!$G$209,Sheet1!$I$209</definedName>
    <definedName name="QB_FORMULA_3" localSheetId="1" hidden="1">Sheet1!$G$186,Sheet1!$I$186,Sheet1!$G$193,Sheet1!$I$193,Sheet1!$G$194,Sheet1!$I$194,Sheet1!$G$199,Sheet1!$I$199,Sheet1!$G$200,Sheet1!$I$200,Sheet1!$G$201,Sheet1!$I$201</definedName>
    <definedName name="QB_ROW_100250" localSheetId="1" hidden="1">Sheet1!$F$157</definedName>
    <definedName name="QB_ROW_101250" localSheetId="1" hidden="1">Sheet1!$F$158</definedName>
    <definedName name="QB_ROW_102250" localSheetId="1" hidden="1">Sheet1!$F$117</definedName>
    <definedName name="QB_ROW_103250" localSheetId="1" hidden="1">Sheet1!$F$118</definedName>
    <definedName name="QB_ROW_104250" localSheetId="1" hidden="1">Sheet1!$F$119</definedName>
    <definedName name="QB_ROW_105250" localSheetId="1" hidden="1">Sheet1!$F$120</definedName>
    <definedName name="QB_ROW_106250" localSheetId="1" hidden="1">Sheet1!$F$83</definedName>
    <definedName name="QB_ROW_107250" localSheetId="1" hidden="1">Sheet1!$F$84</definedName>
    <definedName name="QB_ROW_108250" localSheetId="1" hidden="1">Sheet1!$F$86</definedName>
    <definedName name="QB_ROW_109250" localSheetId="1" hidden="1">Sheet1!$F$89</definedName>
    <definedName name="QB_ROW_110250" localSheetId="1" hidden="1">Sheet1!$F$59</definedName>
    <definedName name="QB_ROW_111250" localSheetId="1" hidden="1">Sheet1!$F$61</definedName>
    <definedName name="QB_ROW_112250" localSheetId="1" hidden="1">Sheet1!$F$62</definedName>
    <definedName name="QB_ROW_113250" localSheetId="1" hidden="1">Sheet1!$F$63</definedName>
    <definedName name="QB_ROW_114250" localSheetId="1" hidden="1">Sheet1!$F$75</definedName>
    <definedName name="QB_ROW_115250" localSheetId="1" hidden="1">Sheet1!$F$76</definedName>
    <definedName name="QB_ROW_116250" localSheetId="1" hidden="1">Sheet1!$F$77</definedName>
    <definedName name="QB_ROW_117250" localSheetId="1" hidden="1">Sheet1!$F$78</definedName>
    <definedName name="QB_ROW_118250" localSheetId="1" hidden="1">Sheet1!$F$79</definedName>
    <definedName name="QB_ROW_119040" localSheetId="1" hidden="1">Sheet1!$E$67</definedName>
    <definedName name="QB_ROW_119250" localSheetId="1" hidden="1">Sheet1!$F$72</definedName>
    <definedName name="QB_ROW_119340" localSheetId="1" hidden="1">Sheet1!$E$73</definedName>
    <definedName name="QB_ROW_120250" localSheetId="1" hidden="1">Sheet1!$F$68</definedName>
    <definedName name="QB_ROW_121250" localSheetId="1" hidden="1">Sheet1!$F$69</definedName>
    <definedName name="QB_ROW_122250" localSheetId="1" hidden="1">Sheet1!$F$70</definedName>
    <definedName name="QB_ROW_123250" localSheetId="1" hidden="1">Sheet1!$F$71</definedName>
    <definedName name="QB_ROW_124040" localSheetId="1" hidden="1">Sheet1!$E$143</definedName>
    <definedName name="QB_ROW_124250" localSheetId="1" hidden="1">Sheet1!$F$152</definedName>
    <definedName name="QB_ROW_124340" localSheetId="1" hidden="1">Sheet1!$E$153</definedName>
    <definedName name="QB_ROW_125250" localSheetId="1" hidden="1">Sheet1!$F$145</definedName>
    <definedName name="QB_ROW_126250" localSheetId="1" hidden="1">Sheet1!$F$146</definedName>
    <definedName name="QB_ROW_127250" localSheetId="1" hidden="1">Sheet1!$F$149</definedName>
    <definedName name="QB_ROW_128250" localSheetId="1" hidden="1">Sheet1!$F$147</definedName>
    <definedName name="QB_ROW_129250" localSheetId="1" hidden="1">Sheet1!$F$150</definedName>
    <definedName name="QB_ROW_130250" localSheetId="1" hidden="1">Sheet1!$F$151</definedName>
    <definedName name="QB_ROW_131250" localSheetId="1" hidden="1">Sheet1!$F$127</definedName>
    <definedName name="QB_ROW_132250" localSheetId="1" hidden="1">Sheet1!$F$134</definedName>
    <definedName name="QB_ROW_133250" localSheetId="1" hidden="1">Sheet1!$F$131</definedName>
    <definedName name="QB_ROW_134250" localSheetId="1" hidden="1">Sheet1!$F$136</definedName>
    <definedName name="QB_ROW_135250" localSheetId="1" hidden="1">Sheet1!$F$132</definedName>
    <definedName name="QB_ROW_136250" localSheetId="1" hidden="1">Sheet1!$F$139</definedName>
    <definedName name="QB_ROW_137250" localSheetId="1" hidden="1">Sheet1!$F$128</definedName>
    <definedName name="QB_ROW_138240" localSheetId="1" hidden="1">Sheet1!$E$180</definedName>
    <definedName name="QB_ROW_139040" localSheetId="1" hidden="1">Sheet1!$E$92</definedName>
    <definedName name="QB_ROW_139250" localSheetId="1" hidden="1">Sheet1!$F$95</definedName>
    <definedName name="QB_ROW_139340" localSheetId="1" hidden="1">Sheet1!$E$96</definedName>
    <definedName name="QB_ROW_140250" localSheetId="1" hidden="1">Sheet1!$F$93</definedName>
    <definedName name="QB_ROW_143250" localSheetId="1" hidden="1">Sheet1!$F$94</definedName>
    <definedName name="QB_ROW_144040" localSheetId="1" hidden="1">Sheet1!$E$161</definedName>
    <definedName name="QB_ROW_144250" localSheetId="1" hidden="1">Sheet1!$F$166</definedName>
    <definedName name="QB_ROW_144340" localSheetId="1" hidden="1">Sheet1!$E$167</definedName>
    <definedName name="QB_ROW_145250" localSheetId="1" hidden="1">Sheet1!$F$162</definedName>
    <definedName name="QB_ROW_146250" localSheetId="1" hidden="1">Sheet1!$F$163</definedName>
    <definedName name="QB_ROW_147250" localSheetId="1" hidden="1">Sheet1!$F$164</definedName>
    <definedName name="QB_ROW_148250" localSheetId="1" hidden="1">Sheet1!$F$165</definedName>
    <definedName name="QB_ROW_149040" localSheetId="1" hidden="1">Sheet1!$E$103</definedName>
    <definedName name="QB_ROW_149250" localSheetId="1" hidden="1">Sheet1!$F$109</definedName>
    <definedName name="QB_ROW_149340" localSheetId="1" hidden="1">Sheet1!$E$110</definedName>
    <definedName name="QB_ROW_150250" localSheetId="1" hidden="1">Sheet1!$F$104</definedName>
    <definedName name="QB_ROW_15040" localSheetId="1" hidden="1">Sheet1!$E$42</definedName>
    <definedName name="QB_ROW_151250" localSheetId="1" hidden="1">Sheet1!$F$108</definedName>
    <definedName name="QB_ROW_152250" localSheetId="1" hidden="1">Sheet1!$F$107</definedName>
    <definedName name="QB_ROW_15250" localSheetId="1" hidden="1">Sheet1!$F$44</definedName>
    <definedName name="QB_ROW_153250" localSheetId="1" hidden="1">Sheet1!$F$105</definedName>
    <definedName name="QB_ROW_15340" localSheetId="1" hidden="1">Sheet1!$E$45</definedName>
    <definedName name="QB_ROW_154040" localSheetId="1" hidden="1">Sheet1!$E$168</definedName>
    <definedName name="QB_ROW_154250" localSheetId="1" hidden="1">Sheet1!$F$173</definedName>
    <definedName name="QB_ROW_154340" localSheetId="1" hidden="1">Sheet1!$E$174</definedName>
    <definedName name="QB_ROW_155250" localSheetId="1" hidden="1">Sheet1!$F$169</definedName>
    <definedName name="QB_ROW_156250" localSheetId="1" hidden="1">Sheet1!$F$170</definedName>
    <definedName name="QB_ROW_157250" localSheetId="1" hidden="1">Sheet1!$F$172</definedName>
    <definedName name="QB_ROW_158250" localSheetId="1" hidden="1">Sheet1!$F$171</definedName>
    <definedName name="QB_ROW_159240" localSheetId="1" hidden="1">Sheet1!$E$177</definedName>
    <definedName name="QB_ROW_160240" localSheetId="1" hidden="1">Sheet1!$E$179</definedName>
    <definedName name="QB_ROW_161240" localSheetId="1" hidden="1">Sheet1!$E$191</definedName>
    <definedName name="QB_ROW_162240" localSheetId="1" hidden="1">Sheet1!$E$190</definedName>
    <definedName name="QB_ROW_16250" localSheetId="1" hidden="1">Sheet1!$F$43</definedName>
    <definedName name="QB_ROW_163040" localSheetId="1" hidden="1">Sheet1!$E$97</definedName>
    <definedName name="QB_ROW_163250" localSheetId="1" hidden="1">Sheet1!$F$100</definedName>
    <definedName name="QB_ROW_163340" localSheetId="1" hidden="1">Sheet1!$E$101</definedName>
    <definedName name="QB_ROW_165250" localSheetId="1" hidden="1">Sheet1!$F$205</definedName>
    <definedName name="QB_ROW_168250" localSheetId="1" hidden="1">Sheet1!$F$148</definedName>
    <definedName name="QB_ROW_170240" localSheetId="1" hidden="1">Sheet1!$E$53</definedName>
    <definedName name="QB_ROW_17040" localSheetId="1" hidden="1">Sheet1!$E$46</definedName>
    <definedName name="QB_ROW_17250" localSheetId="1" hidden="1">Sheet1!$F$48</definedName>
    <definedName name="QB_ROW_17340" localSheetId="1" hidden="1">Sheet1!$E$49</definedName>
    <definedName name="QB_ROW_175240" localSheetId="1" hidden="1">Sheet1!$E$102</definedName>
    <definedName name="QB_ROW_18250" localSheetId="1" hidden="1">Sheet1!$F$47</definedName>
    <definedName name="QB_ROW_18301" localSheetId="1" hidden="1">Sheet1!$A$201</definedName>
    <definedName name="QB_ROW_183240" localSheetId="1" hidden="1">Sheet1!$E$50</definedName>
    <definedName name="QB_ROW_184240" localSheetId="1" hidden="1">Sheet1!$E$189</definedName>
    <definedName name="QB_ROW_185250" localSheetId="1" hidden="1">Sheet1!$F$207</definedName>
    <definedName name="QB_ROW_188240" localSheetId="1" hidden="1">Sheet1!$E$188</definedName>
    <definedName name="QB_ROW_19011" localSheetId="1" hidden="1">Sheet1!$B$4</definedName>
    <definedName name="QB_ROW_190240" localSheetId="1" hidden="1">Sheet1!$E$203</definedName>
    <definedName name="QB_ROW_191250" localSheetId="1" hidden="1">Sheet1!$F$125</definedName>
    <definedName name="QB_ROW_192250" localSheetId="1" hidden="1">Sheet1!$F$144</definedName>
    <definedName name="QB_ROW_19311" localSheetId="1" hidden="1">Sheet1!$B$194</definedName>
    <definedName name="QB_ROW_195250" localSheetId="1" hidden="1">Sheet1!$F$138</definedName>
    <definedName name="QB_ROW_196250" localSheetId="1" hidden="1">Sheet1!$F$140</definedName>
    <definedName name="QB_ROW_197250" localSheetId="1" hidden="1">Sheet1!$F$135</definedName>
    <definedName name="QB_ROW_198250" localSheetId="1" hidden="1">Sheet1!$F$130</definedName>
    <definedName name="QB_ROW_199040" localSheetId="1" hidden="1">Sheet1!$E$111</definedName>
    <definedName name="QB_ROW_199250" localSheetId="1" hidden="1">Sheet1!$F$113</definedName>
    <definedName name="QB_ROW_199340" localSheetId="1" hidden="1">Sheet1!$E$114</definedName>
    <definedName name="QB_ROW_200250" localSheetId="1" hidden="1">Sheet1!$F$112</definedName>
    <definedName name="QB_ROW_20031" localSheetId="1" hidden="1">Sheet1!$D$5</definedName>
    <definedName name="QB_ROW_202240" localSheetId="1" hidden="1">Sheet1!$E$31</definedName>
    <definedName name="QB_ROW_203240" localSheetId="1" hidden="1">Sheet1!$E$32</definedName>
    <definedName name="QB_ROW_20331" localSheetId="1" hidden="1">Sheet1!$D$51</definedName>
    <definedName name="QB_ROW_204240" localSheetId="1" hidden="1">Sheet1!$E$24</definedName>
    <definedName name="QB_ROW_205240" localSheetId="1" hidden="1">Sheet1!$E$34</definedName>
    <definedName name="QB_ROW_206240" localSheetId="1" hidden="1">Sheet1!$E$25</definedName>
    <definedName name="QB_ROW_207250" localSheetId="1" hidden="1">Sheet1!$F$99</definedName>
    <definedName name="QB_ROW_209250" localSheetId="1" hidden="1">Sheet1!$F$106</definedName>
    <definedName name="QB_ROW_210250" localSheetId="1" hidden="1">Sheet1!$F$98</definedName>
    <definedName name="QB_ROW_21031" localSheetId="1" hidden="1">Sheet1!$D$56</definedName>
    <definedName name="QB_ROW_211250" localSheetId="1" hidden="1">Sheet1!$F$126</definedName>
    <definedName name="QB_ROW_212240" localSheetId="1" hidden="1">Sheet1!$E$26</definedName>
    <definedName name="QB_ROW_213240" localSheetId="1" hidden="1">Sheet1!$E$33</definedName>
    <definedName name="QB_ROW_21331" localSheetId="1" hidden="1">Sheet1!$D$193</definedName>
    <definedName name="QB_ROW_218250" localSheetId="1" hidden="1">Sheet1!$F$58</definedName>
    <definedName name="QB_ROW_22011" localSheetId="1" hidden="1">Sheet1!$B$195</definedName>
    <definedName name="QB_ROW_22240" localSheetId="1" hidden="1">Sheet1!$E$181</definedName>
    <definedName name="QB_ROW_22311" localSheetId="1" hidden="1">Sheet1!$B$200</definedName>
    <definedName name="QB_ROW_227250" localSheetId="1" hidden="1">Sheet1!$F$39</definedName>
    <definedName name="QB_ROW_228240" localSheetId="1" hidden="1">Sheet1!$E$192</definedName>
    <definedName name="QB_ROW_229250" localSheetId="1" hidden="1">Sheet1!$F$87</definedName>
    <definedName name="QB_ROW_230250" localSheetId="1" hidden="1">Sheet1!$F$85</definedName>
    <definedName name="QB_ROW_231040" localSheetId="1" hidden="1">Sheet1!$E$38</definedName>
    <definedName name="QB_ROW_231250" localSheetId="1" hidden="1">Sheet1!$F$40</definedName>
    <definedName name="QB_ROW_231340" localSheetId="1" hidden="1">Sheet1!$E$41</definedName>
    <definedName name="QB_ROW_23221" localSheetId="1" hidden="1">Sheet1!$C$196</definedName>
    <definedName name="QB_ROW_236240" localSheetId="1" hidden="1">Sheet1!$E$178</definedName>
    <definedName name="QB_ROW_238250" localSheetId="1" hidden="1">Sheet1!$F$60</definedName>
    <definedName name="QB_ROW_24021" localSheetId="1" hidden="1">Sheet1!$C$197</definedName>
    <definedName name="QB_ROW_24321" localSheetId="1" hidden="1">Sheet1!$C$199</definedName>
    <definedName name="QB_ROW_40040" localSheetId="1" hidden="1">Sheet1!$E$182</definedName>
    <definedName name="QB_ROW_40250" localSheetId="1" hidden="1">Sheet1!$F$185</definedName>
    <definedName name="QB_ROW_40340" localSheetId="1" hidden="1">Sheet1!$E$186</definedName>
    <definedName name="QB_ROW_41250" localSheetId="1" hidden="1">Sheet1!$F$183</definedName>
    <definedName name="QB_ROW_42250" localSheetId="1" hidden="1">Sheet1!$F$184</definedName>
    <definedName name="QB_ROW_46230" localSheetId="1" hidden="1">Sheet1!$D$198</definedName>
    <definedName name="QB_ROW_50240" localSheetId="1" hidden="1">Sheet1!$E$187</definedName>
    <definedName name="QB_ROW_61240" localSheetId="1" hidden="1">Sheet1!$E$11</definedName>
    <definedName name="QB_ROW_63240" localSheetId="1" hidden="1">Sheet1!#REF!</definedName>
    <definedName name="QB_ROW_64040" localSheetId="1" hidden="1">Sheet1!$E$204</definedName>
    <definedName name="QB_ROW_64250" localSheetId="1" hidden="1">Sheet1!$F$208</definedName>
    <definedName name="QB_ROW_64340" localSheetId="1" hidden="1">Sheet1!$E$209</definedName>
    <definedName name="QB_ROW_65250" localSheetId="1" hidden="1">Sheet1!$F$206</definedName>
    <definedName name="QB_ROW_67250" localSheetId="1" hidden="1">Sheet1!$F$8</definedName>
    <definedName name="QB_ROW_68040" localSheetId="1" hidden="1">Sheet1!$E$12</definedName>
    <definedName name="QB_ROW_68250" localSheetId="1" hidden="1">Sheet1!$F$17</definedName>
    <definedName name="QB_ROW_68340" localSheetId="1" hidden="1">Sheet1!$E$18</definedName>
    <definedName name="QB_ROW_69250" localSheetId="1" hidden="1">Sheet1!$F$14</definedName>
    <definedName name="QB_ROW_70250" localSheetId="1" hidden="1">Sheet1!$F$13</definedName>
    <definedName name="QB_ROW_71250" localSheetId="1" hidden="1">Sheet1!$F$16</definedName>
    <definedName name="QB_ROW_72040" localSheetId="1" hidden="1">Sheet1!$E$124</definedName>
    <definedName name="QB_ROW_72250" localSheetId="1" hidden="1">Sheet1!$F$141</definedName>
    <definedName name="QB_ROW_72340" localSheetId="1" hidden="1">Sheet1!$E$142</definedName>
    <definedName name="QB_ROW_73250" localSheetId="1" hidden="1">Sheet1!$F$129</definedName>
    <definedName name="QB_ROW_74250" localSheetId="1" hidden="1">Sheet1!$F$133</definedName>
    <definedName name="QB_ROW_75240" localSheetId="1" hidden="1">Sheet1!$E$20</definedName>
    <definedName name="QB_ROW_76240" localSheetId="1" hidden="1">Sheet1!$E$21</definedName>
    <definedName name="QB_ROW_77240" localSheetId="1" hidden="1">Sheet1!$E$22</definedName>
    <definedName name="QB_ROW_78240" localSheetId="1" hidden="1">Sheet1!$E$23</definedName>
    <definedName name="QB_ROW_80240" localSheetId="1" hidden="1">Sheet1!$E$35</definedName>
    <definedName name="QB_ROW_81250" localSheetId="1" hidden="1">Sheet1!$F$7</definedName>
    <definedName name="QB_ROW_82250" localSheetId="1" hidden="1">Sheet1!$F$137</definedName>
    <definedName name="QB_ROW_83040" localSheetId="1" hidden="1">Sheet1!$E$6</definedName>
    <definedName name="QB_ROW_83250" localSheetId="1" hidden="1">Sheet1!$F$9</definedName>
    <definedName name="QB_ROW_83340" localSheetId="1" hidden="1">Sheet1!$E$10</definedName>
    <definedName name="QB_ROW_84040" localSheetId="1" hidden="1">Sheet1!$E$27</definedName>
    <definedName name="QB_ROW_84250" localSheetId="1" hidden="1">Sheet1!$F$29</definedName>
    <definedName name="QB_ROW_84340" localSheetId="1" hidden="1">Sheet1!$E$30</definedName>
    <definedName name="QB_ROW_85250" localSheetId="1" hidden="1">Sheet1!$F$28</definedName>
    <definedName name="QB_ROW_86250" localSheetId="1" hidden="1">Sheet1!$F$15</definedName>
    <definedName name="QB_ROW_86321" localSheetId="1" hidden="1">Sheet1!$C$55</definedName>
    <definedName name="QB_ROW_87031" localSheetId="1" hidden="1">Sheet1!$D$52</definedName>
    <definedName name="QB_ROW_87240" localSheetId="1" hidden="1">Sheet1!$E$37</definedName>
    <definedName name="QB_ROW_87331" localSheetId="1" hidden="1">Sheet1!$D$54</definedName>
    <definedName name="QB_ROW_88240" localSheetId="1" hidden="1">Sheet1!$E$36</definedName>
    <definedName name="QB_ROW_90040" localSheetId="1" hidden="1">Sheet1!$E$154</definedName>
    <definedName name="QB_ROW_90250" localSheetId="1" hidden="1">Sheet1!$F$159</definedName>
    <definedName name="QB_ROW_90340" localSheetId="1" hidden="1">Sheet1!$E$160</definedName>
    <definedName name="QB_ROW_91040" localSheetId="1" hidden="1">Sheet1!$E$116</definedName>
    <definedName name="QB_ROW_91250" localSheetId="1" hidden="1">Sheet1!$F$121</definedName>
    <definedName name="QB_ROW_91340" localSheetId="1" hidden="1">Sheet1!$E$122</definedName>
    <definedName name="QB_ROW_92040" localSheetId="1" hidden="1">Sheet1!$E$82</definedName>
    <definedName name="QB_ROW_92250" localSheetId="1" hidden="1">Sheet1!$F$90</definedName>
    <definedName name="QB_ROW_92340" localSheetId="1" hidden="1">Sheet1!$E$91</definedName>
    <definedName name="QB_ROW_93040" localSheetId="1" hidden="1">Sheet1!$E$57</definedName>
    <definedName name="QB_ROW_93250" localSheetId="1" hidden="1">Sheet1!$F$65</definedName>
    <definedName name="QB_ROW_93340" localSheetId="1" hidden="1">Sheet1!$E$66</definedName>
    <definedName name="QB_ROW_94240" localSheetId="1" hidden="1">Sheet1!$E$176</definedName>
    <definedName name="QB_ROW_95040" localSheetId="1" hidden="1">Sheet1!$E$74</definedName>
    <definedName name="QB_ROW_95250" localSheetId="1" hidden="1">Sheet1!$F$115</definedName>
    <definedName name="QB_ROW_95340" localSheetId="1" hidden="1">Sheet1!$E$80</definedName>
    <definedName name="QB_ROW_96240" localSheetId="1" hidden="1">Sheet1!$E$175</definedName>
    <definedName name="QB_ROW_97240" localSheetId="1" hidden="1">Sheet1!$E$123</definedName>
    <definedName name="QB_ROW_98250" localSheetId="1" hidden="1">Sheet1!$F$155</definedName>
    <definedName name="QB_ROW_99250" localSheetId="1" hidden="1">Sheet1!$F$156</definedName>
    <definedName name="QBCANSUPPORTUPDATE" localSheetId="1">TRUE</definedName>
    <definedName name="QBCOMPANYFILENAME" localSheetId="1">"Q:\iosco township.qbw"</definedName>
    <definedName name="QBENDDATE" localSheetId="1">20240321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FALSE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"da640670d5f747a38b7245b64ec95e9b"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76</definedName>
    <definedName name="QBROWHEADERS" localSheetId="1">6</definedName>
    <definedName name="QBSTARTDATE" localSheetId="1">20240216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K167" i="1"/>
  <c r="K160" i="1"/>
  <c r="K153" i="1"/>
  <c r="K59" i="1"/>
  <c r="K66" i="1" s="1"/>
  <c r="K209" i="1"/>
  <c r="K203" i="1"/>
  <c r="K179" i="1"/>
  <c r="K174" i="1"/>
  <c r="K142" i="1"/>
  <c r="K122" i="1"/>
  <c r="K114" i="1"/>
  <c r="K110" i="1"/>
  <c r="K101" i="1"/>
  <c r="K96" i="1"/>
  <c r="K91" i="1"/>
  <c r="K73" i="1"/>
  <c r="K49" i="1" l="1"/>
  <c r="K45" i="1"/>
  <c r="K29" i="1"/>
  <c r="K30" i="1" s="1"/>
  <c r="K20" i="1"/>
  <c r="K13" i="1"/>
  <c r="K18" i="1" s="1"/>
  <c r="K10" i="1"/>
  <c r="J55" i="1"/>
  <c r="J193" i="1"/>
  <c r="I199" i="1"/>
  <c r="I200" i="1" s="1"/>
  <c r="G199" i="1"/>
  <c r="G200" i="1" s="1"/>
  <c r="I186" i="1"/>
  <c r="G186" i="1"/>
  <c r="I209" i="1"/>
  <c r="G209" i="1"/>
  <c r="I174" i="1"/>
  <c r="G174" i="1"/>
  <c r="I167" i="1"/>
  <c r="G167" i="1"/>
  <c r="I160" i="1"/>
  <c r="G160" i="1"/>
  <c r="I153" i="1"/>
  <c r="G153" i="1"/>
  <c r="I142" i="1"/>
  <c r="G142" i="1"/>
  <c r="I122" i="1"/>
  <c r="G122" i="1"/>
  <c r="I114" i="1"/>
  <c r="G114" i="1"/>
  <c r="I110" i="1"/>
  <c r="G110" i="1"/>
  <c r="I101" i="1"/>
  <c r="G101" i="1"/>
  <c r="I96" i="1"/>
  <c r="G96" i="1"/>
  <c r="I91" i="1"/>
  <c r="G91" i="1"/>
  <c r="I73" i="1"/>
  <c r="G73" i="1"/>
  <c r="I66" i="1"/>
  <c r="G66" i="1"/>
  <c r="I54" i="1"/>
  <c r="G54" i="1"/>
  <c r="I49" i="1"/>
  <c r="G49" i="1"/>
  <c r="I45" i="1"/>
  <c r="G45" i="1"/>
  <c r="I41" i="1"/>
  <c r="G41" i="1"/>
  <c r="G10" i="1"/>
  <c r="G18" i="1"/>
  <c r="G30" i="1"/>
  <c r="I30" i="1"/>
  <c r="I10" i="1"/>
  <c r="I18" i="1"/>
  <c r="G51" i="1" l="1"/>
  <c r="G55" i="1" s="1"/>
  <c r="I51" i="1"/>
  <c r="I55" i="1" s="1"/>
  <c r="K51" i="1"/>
  <c r="K55" i="1" s="1"/>
  <c r="K193" i="1" l="1"/>
  <c r="K194" i="1" s="1"/>
  <c r="K201" i="1" s="1"/>
  <c r="I201" i="1"/>
  <c r="I194" i="1"/>
  <c r="I193" i="1"/>
  <c r="I80" i="1"/>
  <c r="G80" i="1"/>
  <c r="G193" i="1"/>
  <c r="G194" i="1"/>
  <c r="G201" i="1"/>
</calcChain>
</file>

<file path=xl/sharedStrings.xml><?xml version="1.0" encoding="utf-8"?>
<sst xmlns="http://schemas.openxmlformats.org/spreadsheetml/2006/main" count="224" uniqueCount="214">
  <si>
    <t>Feb 16 - Mar 21, 24</t>
  </si>
  <si>
    <t>Apr 1, '23 - Mar 21, 24</t>
  </si>
  <si>
    <t>Ordinary Income/Expense</t>
  </si>
  <si>
    <t>Income</t>
  </si>
  <si>
    <t>LICENSES &amp; PERMITS</t>
  </si>
  <si>
    <t>000-478 · LAND USE PERMITS</t>
  </si>
  <si>
    <t>000-490 · DOG LICENSING</t>
  </si>
  <si>
    <t>LICENSES &amp; PERMITS - Other</t>
  </si>
  <si>
    <t>Total LICENSES &amp; PERMITS</t>
  </si>
  <si>
    <t>MISCELLANEOUS</t>
  </si>
  <si>
    <t>SERVICE FEE</t>
  </si>
  <si>
    <t>000-528 · REFUSE COLLECTION</t>
  </si>
  <si>
    <t>000-600 · SCHOOLS</t>
  </si>
  <si>
    <t>000-607 · MEETING FEES</t>
  </si>
  <si>
    <t>000-629 · COPY FEES &amp;SPLITS</t>
  </si>
  <si>
    <t>SERVICE FEE - Other</t>
  </si>
  <si>
    <t>Total SERVICE FEE</t>
  </si>
  <si>
    <t>000-204 · ROAD MILLAGE INCOME</t>
  </si>
  <si>
    <t>000-402 · CURRENT REAL PROPERTY TAX</t>
  </si>
  <si>
    <t>000-410 · CURRENT PERSONAL PROPERTY TAX</t>
  </si>
  <si>
    <t>000-411 · DELIQUENT REAL PROPERTY TAX</t>
  </si>
  <si>
    <t>000-421 · MAY TAX SALE</t>
  </si>
  <si>
    <t>000-445 · PENALTIES AND INTEREST ON TAXES</t>
  </si>
  <si>
    <t>000-447 · PROPERTY TAX ADMIN FEE</t>
  </si>
  <si>
    <t>000-539 · STATE GRANTS CONTROL</t>
  </si>
  <si>
    <t>000-574 · STATE SHARED REVENUE</t>
  </si>
  <si>
    <t>SALES &amp; USE TAX</t>
  </si>
  <si>
    <t>000-574 · STATE SHARED REVENUE - Other</t>
  </si>
  <si>
    <t>Total 000-574 · STATE SHARED REVENUE</t>
  </si>
  <si>
    <t>000-602 · CEMETERY LOT SALES</t>
  </si>
  <si>
    <t>000-642 · SALES-OTHER</t>
  </si>
  <si>
    <t>000-664 · RENT CONTROL</t>
  </si>
  <si>
    <t>000-665 · INTEREST ON INVESTMENTS</t>
  </si>
  <si>
    <t>000-667 · TOWNSHIP HALL RENTAL</t>
  </si>
  <si>
    <t>000-672 · METRO ACT &amp; OTHER</t>
  </si>
  <si>
    <t>000-687 · REFUNDS &amp;REBATES</t>
  </si>
  <si>
    <t>282 · ARPA</t>
  </si>
  <si>
    <t>000-339 · ARPA UNEARNER INCOME</t>
  </si>
  <si>
    <t>282 · ARPA - Other</t>
  </si>
  <si>
    <t>Total 282 · ARPA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</si>
  <si>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</si>
  <si>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</si>
  <si>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</si>
  <si>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</si>
  <si>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</si>
  <si>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46430 · Miscellaneous Revenue</t>
  </si>
  <si>
    <t>46400 · Other Types of Income - Other</t>
  </si>
  <si>
    <t>Total 46400 · Other Types of Income</t>
  </si>
  <si>
    <t>49900 · Uncategorized Income</t>
  </si>
  <si>
    <t>Total Income</t>
  </si>
  <si>
    <t>Cost of Goods Sold</t>
  </si>
  <si>
    <t>50000 · Cost of Goods Sold</t>
  </si>
  <si>
    <t>Total COGS</t>
  </si>
  <si>
    <t>Gross Profit</t>
  </si>
  <si>
    <t>Expense</t>
  </si>
  <si>
    <t>ASSESSOR</t>
  </si>
  <si>
    <t>FIELD WORK</t>
  </si>
  <si>
    <t>257-703 · SALARY</t>
  </si>
  <si>
    <t>257-704 · Assistant to the assessor</t>
  </si>
  <si>
    <t>257-752 · OFFICE SUPPLIES</t>
  </si>
  <si>
    <t>257-861 · TRANSPORTATION</t>
  </si>
  <si>
    <t>257-955 · MISCELLANEOUS</t>
  </si>
  <si>
    <t>ASSESSOR - Other</t>
  </si>
  <si>
    <t>Total ASSESSOR</t>
  </si>
  <si>
    <t>BOARD OF REVIEW</t>
  </si>
  <si>
    <t>247-703 · SALARY</t>
  </si>
  <si>
    <t>247-752 · OFFICE SUPPLIES</t>
  </si>
  <si>
    <t>247-861 · TRANSPORTATION</t>
  </si>
  <si>
    <t>247-955 · MISCELLANEOUS</t>
  </si>
  <si>
    <t>BOARD OF REVIEW - Other</t>
  </si>
  <si>
    <t>Total BOARD OF REVIEW</t>
  </si>
  <si>
    <t>CLERK</t>
  </si>
  <si>
    <t>215-703 · SALARY</t>
  </si>
  <si>
    <t>215-704 · DEPUTY CLERK</t>
  </si>
  <si>
    <t>215-752 · OFFICE SUPPLIES</t>
  </si>
  <si>
    <t>215-861 · TRANSPORTATION</t>
  </si>
  <si>
    <t>215-955 · MISCELLANEOUS</t>
  </si>
  <si>
    <t>Total CLERK</t>
  </si>
  <si>
    <t>ELECTIONS</t>
  </si>
  <si>
    <t>262-703 · SALARY</t>
  </si>
  <si>
    <t>262-752 · OFFICE SUPPLIES</t>
  </si>
  <si>
    <t>262-851 · POSTAGE</t>
  </si>
  <si>
    <t>262-861 · TRANSPORTATION</t>
  </si>
  <si>
    <t>262-955 · MISCELLANEOUS</t>
  </si>
  <si>
    <t>ELECTIONS - Other</t>
  </si>
  <si>
    <t>Total ELECTIONS</t>
  </si>
  <si>
    <t>FIRE PROTECTION SERVICES</t>
  </si>
  <si>
    <t>346-704 · SALARY - PER DIEM</t>
  </si>
  <si>
    <t>346-861 · TRANSPORTATION AND MILEAGE</t>
  </si>
  <si>
    <t>FIRE PROTECTION SERVICES - Other</t>
  </si>
  <si>
    <t>Total FIRE PROTECTION SERVICES</t>
  </si>
  <si>
    <t>PARKS AND RECREATION</t>
  </si>
  <si>
    <t>751-801 · CONTRACTED SERVICES</t>
  </si>
  <si>
    <t>751-975 · NEW CONSTRUCTION</t>
  </si>
  <si>
    <t>PARKS AND RECREATION - Other</t>
  </si>
  <si>
    <t>Total PARKS AND RECREATION</t>
  </si>
  <si>
    <t>PAYROLL TAXES</t>
  </si>
  <si>
    <t>PLANNING COMMISSION</t>
  </si>
  <si>
    <t>701-703 · SALARY - PER DIEM</t>
  </si>
  <si>
    <t>701-704 · SECRETARIAL</t>
  </si>
  <si>
    <t>701-801 · PLANNER/ENGINEER</t>
  </si>
  <si>
    <t>701-861 · TRANSPORTATION AND MILEAGE</t>
  </si>
  <si>
    <t>701-952 · OFFICE SUPPLIES</t>
  </si>
  <si>
    <t>PLANNING COMMISSION - Other</t>
  </si>
  <si>
    <t>Total PLANNING COMMISSION</t>
  </si>
  <si>
    <t>SCHOOL LIASON OFFICER</t>
  </si>
  <si>
    <t>308-802 · CONTRACTED SERVICES</t>
  </si>
  <si>
    <t>SCHOOL LIASON OFFICER - Other</t>
  </si>
  <si>
    <t>Total SCHOOL LIASON OFFICER</t>
  </si>
  <si>
    <t>SUPERVISOR</t>
  </si>
  <si>
    <t>171-703 · SALARY</t>
  </si>
  <si>
    <t>171-752 · OFFICE SUPPLIES</t>
  </si>
  <si>
    <t>171-861 · TRANSPORTATION</t>
  </si>
  <si>
    <t>171-955 · MISCELLANEOUS</t>
  </si>
  <si>
    <t>SUPERVISOR - Other</t>
  </si>
  <si>
    <t>Total SUPERVISOR</t>
  </si>
  <si>
    <t>TAX ROLL PREPARATION</t>
  </si>
  <si>
    <t>TOWNSHIP PROPERTY</t>
  </si>
  <si>
    <t>COMPUTER MAINTENANCE</t>
  </si>
  <si>
    <t>215-805 · QUICKBOOKS ACCOUNTING FEE</t>
  </si>
  <si>
    <t>265-711 · S.S./ MEDICARE WITHHOLDING</t>
  </si>
  <si>
    <t>265-740 · BUILDING &amp; GROUNDS</t>
  </si>
  <si>
    <t>265-752 · OFFICE SUPPLIES</t>
  </si>
  <si>
    <t>265-801 · PROFESSIONAL &amp; CONT. SERVICES</t>
  </si>
  <si>
    <t>265-840 · INSURANCE &amp; BONDS</t>
  </si>
  <si>
    <t>265-850 · COMMUNICATIONS (WEB AND TEL)</t>
  </si>
  <si>
    <t>265-851 · POSTAGE</t>
  </si>
  <si>
    <t>265-900 · PRINTING &amp; PUBLISHING</t>
  </si>
  <si>
    <t>265-915 · MEMBERSHIP/DUES</t>
  </si>
  <si>
    <t>265-920 · UTILITIES</t>
  </si>
  <si>
    <t>265-930 · LAND AND BUILDING REPAIRS</t>
  </si>
  <si>
    <t>265-933 · SOFTWARE MAINTENANCE</t>
  </si>
  <si>
    <t>265-955 · MISCELLANEOUS</t>
  </si>
  <si>
    <t>265-980 · CAPITAL OUTLAY</t>
  </si>
  <si>
    <t>TOWNSHIP PROPERTY - Other</t>
  </si>
  <si>
    <t>Total TOWNSHIP PROPERTY</t>
  </si>
  <si>
    <t>TREASURER</t>
  </si>
  <si>
    <t>DOG LICENSES</t>
  </si>
  <si>
    <t>253-703 · SALARY</t>
  </si>
  <si>
    <t>253-704 · DEPUTY TREASURER</t>
  </si>
  <si>
    <t>253-725 · TRASH COLLECTION SERVICES</t>
  </si>
  <si>
    <t>253-726 · HALL RENTAL MANAGEMENT</t>
  </si>
  <si>
    <t>253-752 · OFFICE SUPPLIES</t>
  </si>
  <si>
    <t>253-851 · POSTAGE</t>
  </si>
  <si>
    <t>253-861 · TRANSPORTATION AND MILEAGE</t>
  </si>
  <si>
    <t>TREASURER - Other</t>
  </si>
  <si>
    <t>Total TREASURER</t>
  </si>
  <si>
    <t>TRUSTEES</t>
  </si>
  <si>
    <t>101-703 · SALARY</t>
  </si>
  <si>
    <t>101-752 · OFFICE SUPPLIES</t>
  </si>
  <si>
    <t>101-861 · TRANSPORTATION AND MILEAGE</t>
  </si>
  <si>
    <t>101-955 · MISCELLANEOUS</t>
  </si>
  <si>
    <t>TRUSTEES - Other</t>
  </si>
  <si>
    <t>Total TRUSTEES</t>
  </si>
  <si>
    <t>ZONING ADMINISTRATION</t>
  </si>
  <si>
    <t>702-703 · SALARY</t>
  </si>
  <si>
    <t>702-752 · OFFICE SUPPLIES</t>
  </si>
  <si>
    <t>702-861 · TRANSPORTATION AND MILEAGE</t>
  </si>
  <si>
    <t>702-955 · MISCELLANEOUS</t>
  </si>
  <si>
    <t>ZONING ADMINISTRATION - Other</t>
  </si>
  <si>
    <t>Total ZONING ADMINISTRATION</t>
  </si>
  <si>
    <t>ZONING BOARD OF APPEALS</t>
  </si>
  <si>
    <t>703-703 · SALARY - PER DIEM</t>
  </si>
  <si>
    <t>703-752 · OFFICE SUPPLIES</t>
  </si>
  <si>
    <t>703-861 · TRANSPORTATION AND MILEAGE</t>
  </si>
  <si>
    <t>703-955 · MISCELLANEOUS</t>
  </si>
  <si>
    <t>ZONING BOARD OF APPEALS - Other</t>
  </si>
  <si>
    <t>Total ZONING BOARD OF APPEALS</t>
  </si>
  <si>
    <t>223-807 · AUDITOR</t>
  </si>
  <si>
    <t>266-804 · ATTORNEY</t>
  </si>
  <si>
    <t>445-956 · DRAIN MAINTENANCE</t>
  </si>
  <si>
    <t>446-989 · STREET REHABILITATION</t>
  </si>
  <si>
    <t>DUST CONTROL</t>
  </si>
  <si>
    <t>446-989 · STREET REHABILITATION - Other</t>
  </si>
  <si>
    <t>Total 446-989 · STREET REHABILITATION</t>
  </si>
  <si>
    <t>470-300 · Fire Department Building Cost</t>
  </si>
  <si>
    <t>528-919 · REFUSE COLLECTION</t>
  </si>
  <si>
    <t>567-802 · CEMETERIES</t>
  </si>
  <si>
    <t>60900 · Business Expenses</t>
  </si>
  <si>
    <t>65100 · Other Types of Expenses</t>
  </si>
  <si>
    <t>65120 · Insurance - Liability, D and O</t>
  </si>
  <si>
    <t>65160 · Other Costs</t>
  </si>
  <si>
    <t>65100 · Other Types of Expenses - Other</t>
  </si>
  <si>
    <t>Total 65100 · Other Types of Expenses</t>
  </si>
  <si>
    <t>66000 · Payroll Expenses</t>
  </si>
  <si>
    <t>66900 · Reconciliation Discrepancies</t>
  </si>
  <si>
    <t>69800 · Uncategorized Expenses</t>
  </si>
  <si>
    <t>751-725 · RECREATION REPRESENTATIVE</t>
  </si>
  <si>
    <t>751-806 · RECREATION CONTRACT</t>
  </si>
  <si>
    <t>91401 · American Rescue Fund Expenses</t>
  </si>
  <si>
    <t>Total Expense</t>
  </si>
  <si>
    <t>Net Ordinary Income</t>
  </si>
  <si>
    <t>Other Income/Expense</t>
  </si>
  <si>
    <t>Other Income</t>
  </si>
  <si>
    <t>Other Expense</t>
  </si>
  <si>
    <t>80000 · Ask My Accountant</t>
  </si>
  <si>
    <t>Total Other Expense</t>
  </si>
  <si>
    <t>Net Other Income</t>
  </si>
  <si>
    <t>Net Income</t>
  </si>
  <si>
    <t xml:space="preserve"> BUDGET </t>
  </si>
  <si>
    <t xml:space="preserve"> 2023-2024 </t>
  </si>
  <si>
    <t xml:space="preserve"> $-   </t>
  </si>
  <si>
    <t>SEXTON</t>
  </si>
  <si>
    <t>2024-2025</t>
  </si>
  <si>
    <t>000-000 - ASSESSMENT ROLES Postage &amp; Printing</t>
  </si>
  <si>
    <t>PROPOSED</t>
  </si>
  <si>
    <t>BUDGET</t>
  </si>
  <si>
    <t>LANGE ROAD - KERN TO HURON CT.</t>
  </si>
  <si>
    <t>LANGE ROAD - DUTCHER TO HURON CT.</t>
  </si>
  <si>
    <t>EDUCATION</t>
  </si>
  <si>
    <t>262-900 · PUBLISHING/PRINTING</t>
  </si>
  <si>
    <t>SOFTWARE UPDATES</t>
  </si>
  <si>
    <t>NEW</t>
  </si>
  <si>
    <t>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</si>
</sst>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rgb="FF32323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/>
    <xf numFmtId="0" fontId="4" fillId="0" borderId="0" xfId="1" applyFont="1"/>
    <xf numFmtId="8" fontId="0" fillId="0" borderId="0" xfId="0" applyNumberFormat="1"/>
    <xf numFmtId="8" fontId="0" fillId="2" borderId="0" xfId="0" applyNumberFormat="1" applyFill="1"/>
    <xf numFmtId="8" fontId="0" fillId="0" borderId="0" xfId="0" applyNumberFormat="1" applyAlignment="1">
      <alignment horizontal="centerContinuous"/>
    </xf>
    <xf numFmtId="8" fontId="1" fillId="0" borderId="2" xfId="0" applyNumberFormat="1" applyFont="1" applyBorder="1" applyAlignment="1">
      <alignment horizontal="center"/>
    </xf>
    <xf numFmtId="8" fontId="0" fillId="0" borderId="3" xfId="0" applyNumberFormat="1" applyBorder="1"/>
    <xf numFmtId="8" fontId="0" fillId="0" borderId="4" xfId="0" applyNumberFormat="1" applyBorder="1"/>
    <xf numFmtId="8" fontId="0" fillId="0" borderId="5" xfId="0" applyNumberFormat="1" applyBorder="1"/>
    <xf numFmtId="8" fontId="1" fillId="0" borderId="6" xfId="0" applyNumberFormat="1" applyFont="1" applyBorder="1"/>
    <xf numFmtId="8" fontId="1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 vertical="center"/>
    </xf>
    <xf numFmtId="8" fontId="0" fillId="0" borderId="7" xfId="0" applyNumberFormat="1" applyBorder="1"/>
    <xf numFmtId="8" fontId="1" fillId="0" borderId="8" xfId="0" applyNumberFormat="1" applyFont="1" applyBorder="1"/>
    <xf numFmtId="164" fontId="0" fillId="2" borderId="7" xfId="0" applyNumberFormat="1" applyFill="1" applyBorder="1"/>
    <xf numFmtId="8" fontId="0" fillId="0" borderId="3" xfId="0" applyNumberFormat="1" applyFont="1" applyBorder="1"/>
  </cellXfs>
  <cellStyles count="2">
    <cellStyle name="Normal" xfId="0" builtinId="0"/>
    <cellStyle name="Normal 2" xfId="1" xr:uid="{4CBE77E2-C054-4F0E-BCF6-0C8835D56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CB21-7F09-4998-AC0D-EC7EBBB721A5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CD6E-760C-4CF7-AAF6-07955A3A95FA}">
  <sheetPr codeName="Sheet1"/>
  <dimension ref="A1:K209"/>
  <sheetViews>
    <sheetView tabSelected="1" topLeftCell="A95" workbookViewId="0">
      <pane xSplit="6" topLeftCell="K1" activePane="topRight" state="frozenSplit"/>
      <selection pane="topRight" activeCell="K79" sqref="K79"/>
    </sheetView>
  </sheetViews>
  <sheetFormatPr defaultRowHeight="15" x14ac:dyDescent="0.25"/>
  <cols>
    <col min="1" max="5" width="3" style="10" customWidth="1"/>
    <col min="6" max="6" width="44.42578125" style="10" bestFit="1" customWidth="1"/>
    <col min="7" max="7" width="17.42578125" hidden="1" customWidth="1"/>
    <col min="8" max="8" width="2.28515625" hidden="1" customWidth="1"/>
    <col min="9" max="9" width="18.42578125" style="17" hidden="1" customWidth="1"/>
    <col min="10" max="10" width="11.85546875" hidden="1" customWidth="1"/>
    <col min="11" max="11" width="13.5703125" style="17" bestFit="1" customWidth="1"/>
  </cols>
  <sheetData>
    <row r="1" spans="1:11" ht="15.75" thickBot="1" x14ac:dyDescent="0.3">
      <c r="A1" s="2"/>
      <c r="B1" s="2"/>
      <c r="C1" s="2"/>
      <c r="D1" s="2"/>
      <c r="E1" s="2"/>
      <c r="F1" s="2"/>
      <c r="G1" s="4"/>
      <c r="H1" s="3"/>
      <c r="I1" s="19"/>
      <c r="J1" s="14" t="s">
        <v>199</v>
      </c>
      <c r="K1" s="26" t="s">
        <v>205</v>
      </c>
    </row>
    <row r="2" spans="1:11" s="14" customFormat="1" ht="16.5" thickTop="1" thickBot="1" x14ac:dyDescent="0.3">
      <c r="A2" s="11"/>
      <c r="B2" s="11"/>
      <c r="C2" s="11"/>
      <c r="D2" s="11"/>
      <c r="E2" s="11"/>
      <c r="F2" s="11"/>
      <c r="G2" s="12" t="s">
        <v>0</v>
      </c>
      <c r="H2" s="13"/>
      <c r="I2" s="20" t="s">
        <v>1</v>
      </c>
      <c r="J2" t="s">
        <v>200</v>
      </c>
      <c r="K2" s="26" t="s">
        <v>206</v>
      </c>
    </row>
    <row r="3" spans="1:11" s="14" customFormat="1" ht="15.75" thickTop="1" x14ac:dyDescent="0.25">
      <c r="A3" s="11"/>
      <c r="B3" s="11"/>
      <c r="C3" s="11"/>
      <c r="D3" s="11"/>
      <c r="E3" s="11"/>
      <c r="F3" s="11"/>
      <c r="G3" s="11"/>
      <c r="H3" s="13"/>
      <c r="I3" s="25"/>
      <c r="J3"/>
      <c r="K3" s="26" t="s">
        <v>203</v>
      </c>
    </row>
    <row r="4" spans="1:11" x14ac:dyDescent="0.25">
      <c r="A4" s="2"/>
      <c r="B4" s="2" t="s">
        <v>2</v>
      </c>
      <c r="C4" s="2"/>
      <c r="D4" s="2"/>
      <c r="E4" s="2"/>
      <c r="F4" s="2"/>
      <c r="G4" s="5"/>
      <c r="H4" s="1"/>
    </row>
    <row r="5" spans="1:11" x14ac:dyDescent="0.25">
      <c r="A5" s="2"/>
      <c r="B5" s="2"/>
      <c r="C5" s="2"/>
      <c r="D5" s="2" t="s">
        <v>3</v>
      </c>
      <c r="E5" s="2"/>
      <c r="F5" s="2"/>
      <c r="G5" s="5"/>
      <c r="H5" s="1"/>
    </row>
    <row r="6" spans="1:11" x14ac:dyDescent="0.25">
      <c r="A6" s="2"/>
      <c r="B6" s="2"/>
      <c r="C6" s="2"/>
      <c r="D6" s="2"/>
      <c r="E6" s="2" t="s">
        <v>4</v>
      </c>
      <c r="F6" s="2"/>
      <c r="G6" s="5"/>
      <c r="H6" s="1"/>
    </row>
    <row r="7" spans="1:11" x14ac:dyDescent="0.25">
      <c r="A7" s="2"/>
      <c r="B7" s="2"/>
      <c r="C7" s="2"/>
      <c r="D7" s="2"/>
      <c r="E7" s="2"/>
      <c r="F7" s="2" t="s">
        <v>5</v>
      </c>
      <c r="G7" s="5">
        <v>200</v>
      </c>
      <c r="H7" s="1"/>
      <c r="I7" s="17">
        <v>3300</v>
      </c>
      <c r="J7" s="17">
        <v>7300</v>
      </c>
      <c r="K7" s="17">
        <v>3000</v>
      </c>
    </row>
    <row r="8" spans="1:11" x14ac:dyDescent="0.25">
      <c r="A8" s="2"/>
      <c r="B8" s="2"/>
      <c r="C8" s="2"/>
      <c r="D8" s="2"/>
      <c r="E8" s="2"/>
      <c r="F8" s="2" t="s">
        <v>6</v>
      </c>
      <c r="G8" s="5">
        <v>0</v>
      </c>
      <c r="H8" s="1"/>
      <c r="I8" s="17">
        <v>27</v>
      </c>
      <c r="J8" s="17">
        <v>50</v>
      </c>
      <c r="K8" s="17">
        <v>50</v>
      </c>
    </row>
    <row r="9" spans="1:11" ht="15.75" thickBot="1" x14ac:dyDescent="0.3">
      <c r="A9" s="2"/>
      <c r="B9" s="2"/>
      <c r="C9" s="2"/>
      <c r="D9" s="2"/>
      <c r="E9" s="2"/>
      <c r="F9" s="2" t="s">
        <v>7</v>
      </c>
      <c r="G9" s="6">
        <v>0</v>
      </c>
      <c r="H9" s="1"/>
      <c r="I9" s="21">
        <v>0</v>
      </c>
    </row>
    <row r="10" spans="1:11" ht="15.75" thickTop="1" x14ac:dyDescent="0.25">
      <c r="A10" s="2"/>
      <c r="B10" s="2"/>
      <c r="C10" s="2"/>
      <c r="D10" s="2"/>
      <c r="E10" s="2" t="s">
        <v>8</v>
      </c>
      <c r="F10" s="2"/>
      <c r="G10" s="5">
        <f>ROUND(SUM(G6:G9),5)</f>
        <v>200</v>
      </c>
      <c r="H10" s="1"/>
      <c r="I10" s="17">
        <f>ROUND(SUM(I6:I9),5)</f>
        <v>3327</v>
      </c>
      <c r="K10" s="29">
        <f>ROUND(SUM(K6:K9),5)</f>
        <v>3050</v>
      </c>
    </row>
    <row r="11" spans="1:11" x14ac:dyDescent="0.25">
      <c r="A11" s="2"/>
      <c r="B11" s="2"/>
      <c r="C11" s="2"/>
      <c r="D11" s="2"/>
      <c r="E11" s="2" t="s">
        <v>9</v>
      </c>
      <c r="F11" s="2"/>
      <c r="G11" s="5">
        <v>0</v>
      </c>
      <c r="H11" s="1"/>
      <c r="I11" s="17">
        <v>0</v>
      </c>
    </row>
    <row r="12" spans="1:11" x14ac:dyDescent="0.25">
      <c r="A12" s="2"/>
      <c r="B12" s="2"/>
      <c r="C12" s="2"/>
      <c r="D12" s="2"/>
      <c r="E12" s="2" t="s">
        <v>10</v>
      </c>
      <c r="F12" s="2"/>
      <c r="G12" s="5"/>
      <c r="H12" s="1"/>
    </row>
    <row r="13" spans="1:11" x14ac:dyDescent="0.25">
      <c r="A13" s="2"/>
      <c r="B13" s="2"/>
      <c r="C13" s="2"/>
      <c r="D13" s="2"/>
      <c r="E13" s="2"/>
      <c r="F13" s="2" t="s">
        <v>11</v>
      </c>
      <c r="G13" s="5">
        <v>66</v>
      </c>
      <c r="H13" s="1"/>
      <c r="I13" s="17">
        <v>175171.20000000001</v>
      </c>
      <c r="J13" s="17">
        <v>151500</v>
      </c>
      <c r="K13" s="17">
        <f>I13*1.04</f>
        <v>182178.04800000001</v>
      </c>
    </row>
    <row r="14" spans="1:11" x14ac:dyDescent="0.25">
      <c r="A14" s="2"/>
      <c r="B14" s="2"/>
      <c r="C14" s="2"/>
      <c r="D14" s="2"/>
      <c r="E14" s="2"/>
      <c r="F14" s="2" t="s">
        <v>12</v>
      </c>
      <c r="G14" s="5">
        <v>0</v>
      </c>
      <c r="H14" s="1"/>
      <c r="I14" s="17">
        <v>1872</v>
      </c>
      <c r="J14" s="17">
        <v>6500</v>
      </c>
      <c r="K14" s="17">
        <v>1500</v>
      </c>
    </row>
    <row r="15" spans="1:11" x14ac:dyDescent="0.25">
      <c r="A15" s="2"/>
      <c r="B15" s="2"/>
      <c r="C15" s="2"/>
      <c r="D15" s="2"/>
      <c r="E15" s="2"/>
      <c r="F15" s="2" t="s">
        <v>13</v>
      </c>
      <c r="G15" s="5">
        <v>0</v>
      </c>
      <c r="H15" s="1"/>
      <c r="I15" s="17">
        <v>1300</v>
      </c>
      <c r="K15" s="17">
        <v>1000</v>
      </c>
    </row>
    <row r="16" spans="1:11" x14ac:dyDescent="0.25">
      <c r="A16" s="2"/>
      <c r="B16" s="2"/>
      <c r="C16" s="2"/>
      <c r="D16" s="2"/>
      <c r="E16" s="2"/>
      <c r="F16" s="2" t="s">
        <v>14</v>
      </c>
      <c r="G16" s="5">
        <v>0</v>
      </c>
      <c r="H16" s="1"/>
      <c r="I16" s="17">
        <v>590</v>
      </c>
      <c r="J16" s="17">
        <v>250</v>
      </c>
      <c r="K16" s="17">
        <v>500</v>
      </c>
    </row>
    <row r="17" spans="1:11" ht="15.75" thickBot="1" x14ac:dyDescent="0.3">
      <c r="A17" s="2"/>
      <c r="B17" s="2"/>
      <c r="C17" s="2"/>
      <c r="D17" s="2"/>
      <c r="E17" s="2"/>
      <c r="F17" s="2" t="s">
        <v>15</v>
      </c>
      <c r="G17" s="6">
        <v>0</v>
      </c>
      <c r="H17" s="1"/>
      <c r="I17" s="21">
        <v>0</v>
      </c>
      <c r="K17" s="17">
        <v>0</v>
      </c>
    </row>
    <row r="18" spans="1:11" ht="15.75" thickTop="1" x14ac:dyDescent="0.25">
      <c r="A18" s="2"/>
      <c r="B18" s="2"/>
      <c r="C18" s="2"/>
      <c r="D18" s="2"/>
      <c r="E18" s="2" t="s">
        <v>16</v>
      </c>
      <c r="F18" s="2"/>
      <c r="G18" s="5">
        <f>ROUND(SUM(G12:G17),5)</f>
        <v>66</v>
      </c>
      <c r="H18" s="1"/>
      <c r="I18" s="17">
        <f>ROUND(SUM(I12:I17),5)</f>
        <v>178933.2</v>
      </c>
      <c r="K18" s="29">
        <f>ROUND(SUM(K12:K17),5)</f>
        <v>185178.04800000001</v>
      </c>
    </row>
    <row r="20" spans="1:11" x14ac:dyDescent="0.25">
      <c r="A20" s="2"/>
      <c r="B20" s="2"/>
      <c r="C20" s="2"/>
      <c r="D20" s="2"/>
      <c r="E20" s="2" t="s">
        <v>18</v>
      </c>
      <c r="F20" s="2"/>
      <c r="G20" s="5">
        <v>39933.550000000003</v>
      </c>
      <c r="H20" s="1"/>
      <c r="I20" s="17">
        <v>151799.51999999999</v>
      </c>
      <c r="J20" s="17">
        <v>140000</v>
      </c>
      <c r="K20" s="18">
        <f>I20*1.05</f>
        <v>159389.49599999998</v>
      </c>
    </row>
    <row r="21" spans="1:11" x14ac:dyDescent="0.25">
      <c r="A21" s="2"/>
      <c r="B21" s="2"/>
      <c r="C21" s="2"/>
      <c r="D21" s="2"/>
      <c r="E21" s="2" t="s">
        <v>19</v>
      </c>
      <c r="F21" s="2"/>
      <c r="G21" s="5">
        <v>0</v>
      </c>
      <c r="H21" s="1"/>
      <c r="I21" s="17">
        <v>0</v>
      </c>
      <c r="K21" s="18">
        <v>0</v>
      </c>
    </row>
    <row r="22" spans="1:11" x14ac:dyDescent="0.25">
      <c r="A22" s="2"/>
      <c r="B22" s="2"/>
      <c r="C22" s="2"/>
      <c r="D22" s="2"/>
      <c r="E22" s="2" t="s">
        <v>20</v>
      </c>
      <c r="F22" s="2"/>
      <c r="G22" s="5">
        <v>0</v>
      </c>
      <c r="H22" s="1"/>
      <c r="I22" s="17">
        <v>15175.73</v>
      </c>
      <c r="J22" s="17">
        <v>15000</v>
      </c>
      <c r="K22" s="18">
        <v>0</v>
      </c>
    </row>
    <row r="23" spans="1:11" x14ac:dyDescent="0.25">
      <c r="A23" s="2"/>
      <c r="B23" s="2"/>
      <c r="C23" s="2"/>
      <c r="D23" s="2"/>
      <c r="E23" s="2" t="s">
        <v>21</v>
      </c>
      <c r="F23" s="2"/>
      <c r="G23" s="5">
        <v>0</v>
      </c>
      <c r="H23" s="1"/>
      <c r="I23" s="17">
        <v>0</v>
      </c>
      <c r="K23" s="18">
        <v>0</v>
      </c>
    </row>
    <row r="24" spans="1:11" x14ac:dyDescent="0.25">
      <c r="A24" s="2"/>
      <c r="B24" s="2"/>
      <c r="C24" s="2"/>
      <c r="D24" s="2"/>
      <c r="E24" s="2" t="s">
        <v>22</v>
      </c>
      <c r="F24" s="2"/>
      <c r="G24" s="5">
        <v>1245.45</v>
      </c>
      <c r="H24" s="1"/>
      <c r="I24" s="17">
        <v>1245.45</v>
      </c>
      <c r="J24" s="17">
        <v>1000</v>
      </c>
      <c r="K24" s="18">
        <v>1000</v>
      </c>
    </row>
    <row r="25" spans="1:11" x14ac:dyDescent="0.25">
      <c r="A25" s="2"/>
      <c r="B25" s="2"/>
      <c r="C25" s="2"/>
      <c r="D25" s="2"/>
      <c r="E25" s="2" t="s">
        <v>23</v>
      </c>
      <c r="F25" s="2"/>
      <c r="G25" s="5">
        <v>0</v>
      </c>
      <c r="H25" s="1"/>
      <c r="I25" s="17">
        <v>4041</v>
      </c>
      <c r="K25" s="18">
        <v>4000</v>
      </c>
    </row>
    <row r="26" spans="1:11" x14ac:dyDescent="0.25">
      <c r="A26" s="2"/>
      <c r="B26" s="2"/>
      <c r="C26" s="2"/>
      <c r="D26" s="2"/>
      <c r="E26" s="2" t="s">
        <v>24</v>
      </c>
      <c r="F26" s="2"/>
      <c r="G26" s="5">
        <v>0</v>
      </c>
      <c r="H26" s="1"/>
      <c r="I26" s="17">
        <v>0</v>
      </c>
      <c r="K26" s="18">
        <v>0</v>
      </c>
    </row>
    <row r="27" spans="1:11" x14ac:dyDescent="0.25">
      <c r="A27" s="2"/>
      <c r="B27" s="2"/>
      <c r="C27" s="2"/>
      <c r="D27" s="2"/>
      <c r="E27" s="2" t="s">
        <v>25</v>
      </c>
      <c r="F27" s="2"/>
      <c r="G27" s="5"/>
      <c r="H27" s="1"/>
      <c r="K27" s="18"/>
    </row>
    <row r="28" spans="1:11" x14ac:dyDescent="0.25">
      <c r="A28" s="2"/>
      <c r="B28" s="2"/>
      <c r="C28" s="2"/>
      <c r="D28" s="2"/>
      <c r="E28" s="2"/>
      <c r="F28" s="2" t="s">
        <v>26</v>
      </c>
      <c r="G28" s="5">
        <v>0</v>
      </c>
      <c r="H28" s="1"/>
      <c r="I28" s="17">
        <v>0</v>
      </c>
      <c r="K28" s="18"/>
    </row>
    <row r="29" spans="1:11" ht="15.75" thickBot="1" x14ac:dyDescent="0.3">
      <c r="A29" s="2"/>
      <c r="B29" s="2"/>
      <c r="C29" s="2"/>
      <c r="D29" s="2"/>
      <c r="E29" s="2"/>
      <c r="F29" s="2" t="s">
        <v>27</v>
      </c>
      <c r="G29" s="6">
        <v>68982</v>
      </c>
      <c r="H29" s="1"/>
      <c r="I29" s="21">
        <v>417985</v>
      </c>
      <c r="K29" s="18">
        <f>I29*1.05</f>
        <v>438884.25</v>
      </c>
    </row>
    <row r="30" spans="1:11" ht="15.75" thickTop="1" x14ac:dyDescent="0.25">
      <c r="A30" s="2"/>
      <c r="B30" s="2"/>
      <c r="C30" s="2"/>
      <c r="D30" s="2"/>
      <c r="E30" s="2" t="s">
        <v>28</v>
      </c>
      <c r="F30" s="2"/>
      <c r="G30" s="5">
        <f>ROUND(SUM(G27:G29),5)</f>
        <v>68982</v>
      </c>
      <c r="H30" s="1"/>
      <c r="I30" s="17">
        <f>ROUND(SUM(I27:I29),5)</f>
        <v>417985</v>
      </c>
      <c r="J30" s="17">
        <v>423830</v>
      </c>
      <c r="K30" s="27">
        <f>ROUND(SUM(K27:K29),5)</f>
        <v>438884.25</v>
      </c>
    </row>
    <row r="31" spans="1:11" x14ac:dyDescent="0.25">
      <c r="A31" s="2"/>
      <c r="B31" s="2"/>
      <c r="C31" s="2"/>
      <c r="D31" s="2"/>
      <c r="E31" s="2" t="s">
        <v>29</v>
      </c>
      <c r="F31" s="2"/>
      <c r="G31" s="5">
        <v>0</v>
      </c>
      <c r="H31" s="1"/>
      <c r="I31" s="17">
        <v>0</v>
      </c>
      <c r="J31" s="17">
        <v>2000</v>
      </c>
      <c r="K31" s="18">
        <v>1000</v>
      </c>
    </row>
    <row r="32" spans="1:11" x14ac:dyDescent="0.25">
      <c r="A32" s="2"/>
      <c r="B32" s="2"/>
      <c r="C32" s="2"/>
      <c r="D32" s="2"/>
      <c r="E32" s="2" t="s">
        <v>30</v>
      </c>
      <c r="F32" s="2"/>
      <c r="G32" s="5">
        <v>0</v>
      </c>
      <c r="H32" s="1"/>
      <c r="I32" s="17">
        <v>0</v>
      </c>
    </row>
    <row r="33" spans="1:11" x14ac:dyDescent="0.25">
      <c r="A33" s="2"/>
      <c r="B33" s="2"/>
      <c r="C33" s="2"/>
      <c r="D33" s="2"/>
      <c r="E33" s="2" t="s">
        <v>31</v>
      </c>
      <c r="F33" s="2"/>
      <c r="G33" s="5">
        <v>0</v>
      </c>
      <c r="H33" s="1"/>
      <c r="I33" s="17">
        <v>0</v>
      </c>
    </row>
    <row r="34" spans="1:11" x14ac:dyDescent="0.25">
      <c r="A34" s="2"/>
      <c r="B34" s="2"/>
      <c r="C34" s="2"/>
      <c r="D34" s="2"/>
      <c r="E34" s="2" t="s">
        <v>32</v>
      </c>
      <c r="F34" s="2"/>
      <c r="G34" s="5">
        <v>6.85</v>
      </c>
      <c r="H34" s="1"/>
      <c r="I34" s="17">
        <v>34.770000000000003</v>
      </c>
      <c r="J34" s="17">
        <v>10</v>
      </c>
      <c r="K34" s="18">
        <v>30</v>
      </c>
    </row>
    <row r="35" spans="1:11" x14ac:dyDescent="0.25">
      <c r="A35" s="2"/>
      <c r="B35" s="2"/>
      <c r="C35" s="2"/>
      <c r="D35" s="2"/>
      <c r="E35" s="2" t="s">
        <v>33</v>
      </c>
      <c r="F35" s="2"/>
      <c r="G35" s="5">
        <v>275</v>
      </c>
      <c r="H35" s="1"/>
      <c r="I35" s="17">
        <v>1575</v>
      </c>
      <c r="J35" s="17">
        <v>500</v>
      </c>
      <c r="K35" s="18">
        <v>1500</v>
      </c>
    </row>
    <row r="36" spans="1:11" x14ac:dyDescent="0.25">
      <c r="A36" s="2"/>
      <c r="B36" s="2"/>
      <c r="C36" s="2"/>
      <c r="D36" s="2"/>
      <c r="E36" s="2" t="s">
        <v>34</v>
      </c>
      <c r="F36" s="2"/>
      <c r="G36" s="5">
        <v>0</v>
      </c>
      <c r="H36" s="1"/>
      <c r="I36" s="17">
        <v>5804.55</v>
      </c>
      <c r="J36" s="17">
        <v>6000</v>
      </c>
      <c r="K36" s="18">
        <v>6000</v>
      </c>
    </row>
    <row r="37" spans="1:11" x14ac:dyDescent="0.25">
      <c r="A37" s="2"/>
      <c r="B37" s="2"/>
      <c r="C37" s="2"/>
      <c r="D37" s="2"/>
      <c r="E37" s="2" t="s">
        <v>35</v>
      </c>
      <c r="F37" s="2"/>
      <c r="G37" s="5">
        <v>89.57</v>
      </c>
      <c r="H37" s="1"/>
      <c r="I37" s="17">
        <v>42239.92</v>
      </c>
      <c r="J37" s="17">
        <v>3000</v>
      </c>
      <c r="K37" s="18">
        <v>2500</v>
      </c>
    </row>
    <row r="38" spans="1:11" x14ac:dyDescent="0.25">
      <c r="A38" s="2"/>
      <c r="B38" s="2"/>
      <c r="C38" s="2"/>
      <c r="D38" s="2"/>
      <c r="E38" s="2" t="s">
        <v>36</v>
      </c>
      <c r="F38" s="2"/>
      <c r="G38" s="5"/>
      <c r="H38" s="1"/>
    </row>
    <row r="39" spans="1:11" x14ac:dyDescent="0.25">
      <c r="A39" s="2"/>
      <c r="B39" s="2"/>
      <c r="C39" s="2"/>
      <c r="D39" s="2"/>
      <c r="E39" s="2"/>
      <c r="F39" s="2" t="s">
        <v>37</v>
      </c>
      <c r="G39" s="5">
        <v>0</v>
      </c>
      <c r="H39" s="1"/>
      <c r="I39" s="17">
        <v>0</v>
      </c>
      <c r="J39" t="s">
        <v>201</v>
      </c>
      <c r="K39" s="17">
        <v>0</v>
      </c>
    </row>
    <row r="40" spans="1:11" ht="15.75" thickBot="1" x14ac:dyDescent="0.3">
      <c r="A40" s="2"/>
      <c r="B40" s="2"/>
      <c r="C40" s="2"/>
      <c r="D40" s="2"/>
      <c r="E40" s="2"/>
      <c r="F40" s="2" t="s">
        <v>38</v>
      </c>
      <c r="G40" s="6">
        <v>0</v>
      </c>
      <c r="H40" s="1"/>
      <c r="I40" s="21">
        <v>0</v>
      </c>
      <c r="K40" s="17">
        <v>0</v>
      </c>
    </row>
    <row r="41" spans="1:11" ht="15.75" thickTop="1" x14ac:dyDescent="0.25">
      <c r="A41" s="2"/>
      <c r="B41" s="2"/>
      <c r="C41" s="2"/>
      <c r="D41" s="2"/>
      <c r="E41" s="2" t="s">
        <v>39</v>
      </c>
      <c r="F41" s="2"/>
      <c r="G41" s="5">
        <f>ROUND(SUM(G38:G40),5)</f>
        <v>0</v>
      </c>
      <c r="H41" s="1"/>
      <c r="I41" s="17">
        <f>ROUND(SUM(I38:I40),5)</f>
        <v>0</v>
      </c>
      <c r="K41" s="27">
        <v>0</v>
      </c>
    </row>
    <row r="42" spans="1:11" x14ac:dyDescent="0.25">
      <c r="A42" s="2"/>
      <c r="B42" s="2"/>
      <c r="C42" s="2"/>
      <c r="D42" s="2"/>
      <c r="E42" s="2" t="s">
        <v>40</v>
      </c>
      <c r="F42" s="2"/>
      <c r="G42" s="5"/>
      <c r="H42" s="1"/>
    </row>
    <row r="43" spans="1:11" x14ac:dyDescent="0.25">
      <c r="A43" s="2"/>
      <c r="B43" s="2"/>
      <c r="C43" s="2"/>
      <c r="D43" s="2"/>
      <c r="E43" s="2"/>
      <c r="F43" s="2" t="s">
        <v>41</v>
      </c>
      <c r="G43" s="5">
        <v>9.94</v>
      </c>
      <c r="H43" s="1"/>
      <c r="I43" s="17">
        <v>99.13</v>
      </c>
      <c r="J43" s="17">
        <v>100</v>
      </c>
      <c r="K43" s="18">
        <v>100</v>
      </c>
    </row>
    <row r="44" spans="1:11" ht="15.75" thickBot="1" x14ac:dyDescent="0.3">
      <c r="A44" s="2"/>
      <c r="B44" s="2"/>
      <c r="C44" s="2"/>
      <c r="D44" s="2"/>
      <c r="E44" s="2"/>
      <c r="F44" s="2" t="s">
        <v>42</v>
      </c>
      <c r="G44" s="6">
        <v>0</v>
      </c>
      <c r="H44" s="1"/>
      <c r="I44" s="21">
        <v>0</v>
      </c>
    </row>
    <row r="45" spans="1:11" ht="15.75" thickTop="1" x14ac:dyDescent="0.25">
      <c r="A45" s="2"/>
      <c r="B45" s="2"/>
      <c r="C45" s="2"/>
      <c r="D45" s="2"/>
      <c r="E45" s="2" t="s">
        <v>43</v>
      </c>
      <c r="F45" s="2"/>
      <c r="G45" s="5">
        <f>ROUND(SUM(G42:G44),5)</f>
        <v>9.94</v>
      </c>
      <c r="H45" s="1"/>
      <c r="I45" s="17">
        <f>ROUND(SUM(I42:I44),5)</f>
        <v>99.13</v>
      </c>
      <c r="K45" s="27">
        <f>SUM(K43:K44)</f>
        <v>100</v>
      </c>
    </row>
    <row r="46" spans="1:11" x14ac:dyDescent="0.25">
      <c r="A46" s="2"/>
      <c r="B46" s="2"/>
      <c r="C46" s="2"/>
      <c r="D46" s="2"/>
      <c r="E46" s="2" t="s">
        <v>44</v>
      </c>
      <c r="F46" s="2"/>
      <c r="G46" s="5"/>
      <c r="H46" s="1"/>
    </row>
    <row r="47" spans="1:11" x14ac:dyDescent="0.25">
      <c r="A47" s="2"/>
      <c r="B47" s="2"/>
      <c r="C47" s="2"/>
      <c r="D47" s="2"/>
      <c r="E47" s="2"/>
      <c r="F47" s="2" t="s">
        <v>45</v>
      </c>
      <c r="G47" s="5">
        <v>0</v>
      </c>
      <c r="H47" s="1"/>
      <c r="I47" s="17">
        <v>78</v>
      </c>
      <c r="K47" s="17">
        <v>0</v>
      </c>
    </row>
    <row r="48" spans="1:11" ht="15.75" thickBot="1" x14ac:dyDescent="0.3">
      <c r="A48" s="2"/>
      <c r="B48" s="2"/>
      <c r="C48" s="2"/>
      <c r="D48" s="2"/>
      <c r="E48" s="2"/>
      <c r="F48" s="2" t="s">
        <v>46</v>
      </c>
      <c r="G48" s="6">
        <v>0</v>
      </c>
      <c r="H48" s="1"/>
      <c r="I48" s="21">
        <v>0</v>
      </c>
      <c r="K48" s="17">
        <v>0</v>
      </c>
    </row>
    <row r="49" spans="1:11" ht="15.75" thickTop="1" x14ac:dyDescent="0.25">
      <c r="A49" s="2"/>
      <c r="B49" s="2"/>
      <c r="C49" s="2"/>
      <c r="D49" s="2"/>
      <c r="E49" s="2" t="s">
        <v>47</v>
      </c>
      <c r="F49" s="2"/>
      <c r="G49" s="5">
        <f>ROUND(SUM(G46:G48),5)</f>
        <v>0</v>
      </c>
      <c r="H49" s="1"/>
      <c r="I49" s="17">
        <f>ROUND(SUM(I46:I48),5)</f>
        <v>78</v>
      </c>
      <c r="K49" s="27">
        <f>SUM(K47:K48)</f>
        <v>0</v>
      </c>
    </row>
    <row r="50" spans="1:11" ht="15.75" thickBot="1" x14ac:dyDescent="0.3">
      <c r="A50" s="2"/>
      <c r="B50" s="2"/>
      <c r="C50" s="2"/>
      <c r="D50" s="2"/>
      <c r="E50" s="2" t="s">
        <v>48</v>
      </c>
      <c r="F50" s="2"/>
      <c r="G50" s="6">
        <v>0</v>
      </c>
      <c r="H50" s="1"/>
      <c r="I50" s="21">
        <v>85</v>
      </c>
      <c r="K50" s="17">
        <v>0</v>
      </c>
    </row>
    <row r="51" spans="1:11" ht="15.75" thickTop="1" x14ac:dyDescent="0.25">
      <c r="A51" s="2"/>
      <c r="B51" s="2"/>
      <c r="C51" s="2"/>
      <c r="D51" s="2" t="s">
        <v>49</v>
      </c>
      <c r="E51" s="2"/>
      <c r="F51" s="2"/>
      <c r="G51" s="5">
        <f>ROUND(G5+SUM(G10:G11)+SUM(G18:G26)+SUM(G30:G37)+G41+G45+SUM(G49:G50),5)</f>
        <v>110808.36</v>
      </c>
      <c r="H51" s="1"/>
      <c r="I51" s="17">
        <f>ROUND(I5+SUM(I10:I11)+SUM(I18:I26)+SUM(I30:I37)+I41+I45+SUM(I49:I50),5)</f>
        <v>822423.27</v>
      </c>
      <c r="K51" s="27">
        <f>ROUND(K5+SUM(K10:K11)+SUM(K18:K26)+SUM(K30:K37)+K41+K45+SUM(K49:K50),5)</f>
        <v>802631.79399999999</v>
      </c>
    </row>
    <row r="52" spans="1:11" x14ac:dyDescent="0.25">
      <c r="A52" s="2"/>
      <c r="B52" s="2"/>
      <c r="C52" s="2"/>
      <c r="D52" s="2" t="s">
        <v>50</v>
      </c>
      <c r="E52" s="2"/>
      <c r="F52" s="2"/>
      <c r="G52" s="5"/>
      <c r="H52" s="1"/>
    </row>
    <row r="53" spans="1:11" ht="15.75" thickBot="1" x14ac:dyDescent="0.3">
      <c r="A53" s="2"/>
      <c r="B53" s="2"/>
      <c r="C53" s="2"/>
      <c r="D53" s="2"/>
      <c r="E53" s="2" t="s">
        <v>51</v>
      </c>
      <c r="F53" s="2"/>
      <c r="G53" s="5">
        <v>0</v>
      </c>
      <c r="H53" s="1"/>
      <c r="I53" s="17">
        <v>0</v>
      </c>
    </row>
    <row r="54" spans="1:11" ht="16.5" thickTop="1" thickBot="1" x14ac:dyDescent="0.3">
      <c r="A54" s="2"/>
      <c r="B54" s="2"/>
      <c r="C54" s="2"/>
      <c r="D54" s="2" t="s">
        <v>52</v>
      </c>
      <c r="E54" s="2"/>
      <c r="F54" s="2"/>
      <c r="G54" s="7">
        <f>ROUND(SUM(G52:G53),5)</f>
        <v>0</v>
      </c>
      <c r="H54" s="1"/>
      <c r="I54" s="22">
        <f>ROUND(SUM(I52:I53),5)</f>
        <v>0</v>
      </c>
      <c r="K54" s="27"/>
    </row>
    <row r="55" spans="1:11" ht="15.75" thickTop="1" x14ac:dyDescent="0.25">
      <c r="A55" s="2"/>
      <c r="B55" s="2"/>
      <c r="C55" s="2" t="s">
        <v>53</v>
      </c>
      <c r="D55" s="2"/>
      <c r="E55" s="2"/>
      <c r="F55" s="2"/>
      <c r="G55" s="5">
        <f>ROUND(G51-G54,5)</f>
        <v>110808.36</v>
      </c>
      <c r="H55" s="1"/>
      <c r="I55" s="17">
        <f>ROUND(I51-I54,5)</f>
        <v>822423.27</v>
      </c>
      <c r="J55" s="17">
        <f>SUM(J7:J45)</f>
        <v>757040</v>
      </c>
      <c r="K55" s="27">
        <f>ROUND(K51-K54,5)</f>
        <v>802631.79399999999</v>
      </c>
    </row>
    <row r="56" spans="1:11" x14ac:dyDescent="0.25">
      <c r="A56" s="2"/>
      <c r="B56" s="2"/>
      <c r="C56" s="2"/>
      <c r="D56" s="2" t="s">
        <v>54</v>
      </c>
      <c r="E56" s="2"/>
      <c r="F56" s="2"/>
      <c r="G56" s="5"/>
      <c r="H56" s="1"/>
    </row>
    <row r="57" spans="1:11" x14ac:dyDescent="0.25">
      <c r="A57" s="2"/>
      <c r="B57" s="2"/>
      <c r="C57" s="2"/>
      <c r="D57" s="2"/>
      <c r="E57" s="2" t="s">
        <v>55</v>
      </c>
      <c r="F57" s="2"/>
      <c r="G57" s="5"/>
      <c r="H57" s="1"/>
    </row>
    <row r="58" spans="1:11" x14ac:dyDescent="0.25">
      <c r="A58" s="2"/>
      <c r="B58" s="2"/>
      <c r="C58" s="2"/>
      <c r="D58" s="2"/>
      <c r="E58" s="2"/>
      <c r="F58" s="2" t="s">
        <v>56</v>
      </c>
      <c r="G58" s="5">
        <v>0</v>
      </c>
      <c r="H58" s="1"/>
      <c r="I58" s="17">
        <v>0</v>
      </c>
    </row>
    <row r="59" spans="1:11" x14ac:dyDescent="0.25">
      <c r="A59" s="2"/>
      <c r="B59" s="2"/>
      <c r="C59" s="2"/>
      <c r="D59" s="2"/>
      <c r="E59" s="2"/>
      <c r="F59" s="2" t="s">
        <v>57</v>
      </c>
      <c r="G59" s="5">
        <v>2916.67</v>
      </c>
      <c r="H59" s="1"/>
      <c r="I59" s="17">
        <v>35000.04</v>
      </c>
      <c r="J59" s="17">
        <v>35000</v>
      </c>
      <c r="K59" s="17">
        <f>35000*1.05</f>
        <v>36750</v>
      </c>
    </row>
    <row r="60" spans="1:11" x14ac:dyDescent="0.25">
      <c r="A60" s="2"/>
      <c r="B60" s="2"/>
      <c r="C60" s="2"/>
      <c r="D60" s="2"/>
      <c r="E60" s="2"/>
      <c r="F60" s="2" t="s">
        <v>58</v>
      </c>
      <c r="G60" s="5">
        <v>195</v>
      </c>
      <c r="H60" s="1"/>
      <c r="I60" s="17">
        <v>2678</v>
      </c>
      <c r="J60" s="17">
        <v>3000</v>
      </c>
      <c r="K60" s="17">
        <v>4000</v>
      </c>
    </row>
    <row r="61" spans="1:11" x14ac:dyDescent="0.25">
      <c r="A61" s="2"/>
      <c r="B61" s="2"/>
      <c r="C61" s="2"/>
      <c r="D61" s="2"/>
      <c r="E61" s="2"/>
      <c r="F61" s="2" t="s">
        <v>59</v>
      </c>
      <c r="G61" s="5">
        <v>0</v>
      </c>
      <c r="H61" s="1"/>
      <c r="I61" s="18">
        <v>879.01</v>
      </c>
      <c r="J61" s="18">
        <v>350</v>
      </c>
      <c r="K61" s="17">
        <v>850</v>
      </c>
    </row>
    <row r="62" spans="1:11" x14ac:dyDescent="0.25">
      <c r="A62" s="2"/>
      <c r="B62" s="2"/>
      <c r="C62" s="2"/>
      <c r="D62" s="2"/>
      <c r="E62" s="2"/>
      <c r="F62" s="2" t="s">
        <v>60</v>
      </c>
      <c r="G62" s="5">
        <v>18.760000000000002</v>
      </c>
      <c r="H62" s="1"/>
      <c r="I62" s="18">
        <v>353.79</v>
      </c>
      <c r="J62" s="18">
        <v>225</v>
      </c>
      <c r="K62" s="17">
        <v>400</v>
      </c>
    </row>
    <row r="63" spans="1:11" x14ac:dyDescent="0.25">
      <c r="A63" s="2"/>
      <c r="B63" s="2"/>
      <c r="C63" s="2"/>
      <c r="D63" s="2"/>
      <c r="E63" s="2"/>
      <c r="F63" s="2" t="s">
        <v>61</v>
      </c>
      <c r="G63" s="5">
        <v>2173.9499999999998</v>
      </c>
      <c r="H63" s="1"/>
      <c r="I63" s="18">
        <v>3975.21</v>
      </c>
      <c r="J63" s="18">
        <v>300</v>
      </c>
      <c r="K63" s="17">
        <v>1500</v>
      </c>
    </row>
    <row r="64" spans="1:11" x14ac:dyDescent="0.25">
      <c r="A64" s="2"/>
      <c r="B64" s="2"/>
      <c r="C64" s="2"/>
      <c r="D64" s="2"/>
      <c r="E64" s="2"/>
      <c r="F64" s="2" t="s">
        <v>204</v>
      </c>
      <c r="G64" s="5"/>
      <c r="H64" s="1"/>
      <c r="I64" s="18"/>
      <c r="J64" s="18"/>
      <c r="K64" s="17">
        <v>1300</v>
      </c>
    </row>
    <row r="65" spans="1:11" ht="15.75" thickBot="1" x14ac:dyDescent="0.3">
      <c r="A65" s="2"/>
      <c r="B65" s="2"/>
      <c r="C65" s="2"/>
      <c r="D65" s="2"/>
      <c r="E65" s="2"/>
      <c r="F65" s="2" t="s">
        <v>62</v>
      </c>
      <c r="G65" s="6">
        <v>0</v>
      </c>
      <c r="H65" s="1"/>
      <c r="I65" s="21">
        <v>0</v>
      </c>
    </row>
    <row r="66" spans="1:11" ht="15.75" thickTop="1" x14ac:dyDescent="0.25">
      <c r="A66" s="2"/>
      <c r="B66" s="2"/>
      <c r="C66" s="2"/>
      <c r="D66" s="2"/>
      <c r="E66" s="2" t="s">
        <v>63</v>
      </c>
      <c r="F66" s="2"/>
      <c r="G66" s="5">
        <f>ROUND(SUM(G57:G65),5)</f>
        <v>5304.38</v>
      </c>
      <c r="H66" s="1"/>
      <c r="I66" s="17">
        <f>ROUND(SUM(I57:I65),5)</f>
        <v>42886.05</v>
      </c>
      <c r="K66" s="27">
        <f>ROUND(SUM(K57:K65),5)</f>
        <v>44800</v>
      </c>
    </row>
    <row r="67" spans="1:11" x14ac:dyDescent="0.25">
      <c r="A67" s="2"/>
      <c r="B67" s="2"/>
      <c r="C67" s="2"/>
      <c r="D67" s="2"/>
      <c r="E67" s="2" t="s">
        <v>64</v>
      </c>
      <c r="F67" s="2"/>
      <c r="G67" s="5"/>
      <c r="H67" s="1"/>
    </row>
    <row r="68" spans="1:11" x14ac:dyDescent="0.25">
      <c r="A68" s="2"/>
      <c r="B68" s="2"/>
      <c r="C68" s="2"/>
      <c r="D68" s="2"/>
      <c r="E68" s="2"/>
      <c r="F68" s="2" t="s">
        <v>65</v>
      </c>
      <c r="G68" s="5">
        <v>1209.9000000000001</v>
      </c>
      <c r="H68" s="1"/>
      <c r="I68" s="17">
        <v>1615.23</v>
      </c>
      <c r="J68" s="17">
        <v>3500</v>
      </c>
      <c r="K68" s="17">
        <v>2000</v>
      </c>
    </row>
    <row r="69" spans="1:11" x14ac:dyDescent="0.25">
      <c r="A69" s="2"/>
      <c r="B69" s="2"/>
      <c r="C69" s="2"/>
      <c r="D69" s="2"/>
      <c r="E69" s="2"/>
      <c r="F69" s="2" t="s">
        <v>66</v>
      </c>
      <c r="G69" s="5">
        <v>0</v>
      </c>
      <c r="H69" s="1"/>
      <c r="I69" s="17">
        <v>0</v>
      </c>
      <c r="J69" s="17">
        <v>100</v>
      </c>
      <c r="K69" s="17">
        <v>100</v>
      </c>
    </row>
    <row r="70" spans="1:11" x14ac:dyDescent="0.25">
      <c r="A70" s="2"/>
      <c r="B70" s="2"/>
      <c r="C70" s="2"/>
      <c r="D70" s="2"/>
      <c r="E70" s="2"/>
      <c r="F70" s="2" t="s">
        <v>67</v>
      </c>
      <c r="G70" s="5">
        <v>0</v>
      </c>
      <c r="H70" s="1"/>
      <c r="I70" s="17">
        <v>0</v>
      </c>
    </row>
    <row r="71" spans="1:11" x14ac:dyDescent="0.25">
      <c r="A71" s="2"/>
      <c r="B71" s="2"/>
      <c r="C71" s="2"/>
      <c r="D71" s="2"/>
      <c r="E71" s="2"/>
      <c r="F71" s="2" t="s">
        <v>68</v>
      </c>
      <c r="G71" s="5">
        <v>157.5</v>
      </c>
      <c r="H71" s="1"/>
      <c r="I71" s="17">
        <v>157.5</v>
      </c>
    </row>
    <row r="72" spans="1:11" ht="15.75" thickBot="1" x14ac:dyDescent="0.3">
      <c r="A72" s="2"/>
      <c r="B72" s="2"/>
      <c r="C72" s="2"/>
      <c r="D72" s="2"/>
      <c r="E72" s="2"/>
      <c r="F72" s="2" t="s">
        <v>69</v>
      </c>
      <c r="G72" s="6">
        <v>0</v>
      </c>
      <c r="H72" s="1"/>
      <c r="I72" s="21">
        <v>0</v>
      </c>
    </row>
    <row r="73" spans="1:11" ht="15.75" thickTop="1" x14ac:dyDescent="0.25">
      <c r="A73" s="2"/>
      <c r="B73" s="2"/>
      <c r="C73" s="2"/>
      <c r="D73" s="2"/>
      <c r="E73" s="2" t="s">
        <v>70</v>
      </c>
      <c r="F73" s="2"/>
      <c r="G73" s="5">
        <f>ROUND(SUM(G67:G72),5)</f>
        <v>1367.4</v>
      </c>
      <c r="H73" s="1"/>
      <c r="I73" s="17">
        <f>ROUND(SUM(I67:I72),5)</f>
        <v>1772.73</v>
      </c>
      <c r="K73" s="27">
        <f>ROUND(SUM(K67:K72),5)</f>
        <v>2100</v>
      </c>
    </row>
    <row r="74" spans="1:11" x14ac:dyDescent="0.25">
      <c r="A74" s="2"/>
      <c r="B74" s="2"/>
      <c r="C74" s="2"/>
      <c r="D74" s="2"/>
      <c r="E74" s="2" t="s">
        <v>71</v>
      </c>
      <c r="F74" s="2"/>
      <c r="G74" s="5"/>
      <c r="H74" s="1"/>
    </row>
    <row r="75" spans="1:11" x14ac:dyDescent="0.25">
      <c r="A75" s="2"/>
      <c r="B75" s="2"/>
      <c r="C75" s="2"/>
      <c r="D75" s="2"/>
      <c r="E75" s="2"/>
      <c r="F75" s="2" t="s">
        <v>72</v>
      </c>
      <c r="G75" s="5">
        <v>2621.5</v>
      </c>
      <c r="H75" s="1"/>
      <c r="I75" s="17">
        <v>31458</v>
      </c>
      <c r="J75" s="17">
        <v>35000</v>
      </c>
      <c r="K75" s="17">
        <v>33100</v>
      </c>
    </row>
    <row r="76" spans="1:11" x14ac:dyDescent="0.25">
      <c r="A76" s="2"/>
      <c r="B76" s="2"/>
      <c r="C76" s="2"/>
      <c r="D76" s="2"/>
      <c r="E76" s="2"/>
      <c r="F76" s="2" t="s">
        <v>73</v>
      </c>
      <c r="G76" s="5">
        <v>764</v>
      </c>
      <c r="H76" s="1"/>
      <c r="I76" s="18">
        <v>7606.59</v>
      </c>
      <c r="J76" s="18">
        <v>7500</v>
      </c>
      <c r="K76" s="17">
        <v>8000</v>
      </c>
    </row>
    <row r="77" spans="1:11" x14ac:dyDescent="0.25">
      <c r="A77" s="2"/>
      <c r="B77" s="2"/>
      <c r="C77" s="2"/>
      <c r="D77" s="2"/>
      <c r="E77" s="2"/>
      <c r="F77" s="2" t="s">
        <v>74</v>
      </c>
      <c r="G77" s="5">
        <v>0</v>
      </c>
      <c r="H77" s="1"/>
      <c r="I77" s="18">
        <v>262.45</v>
      </c>
      <c r="J77" s="18">
        <v>250</v>
      </c>
      <c r="K77" s="17">
        <v>300</v>
      </c>
    </row>
    <row r="78" spans="1:11" x14ac:dyDescent="0.25">
      <c r="A78" s="2"/>
      <c r="B78" s="2"/>
      <c r="C78" s="2"/>
      <c r="D78" s="2"/>
      <c r="E78" s="2"/>
      <c r="F78" s="2" t="s">
        <v>75</v>
      </c>
      <c r="G78" s="5">
        <v>0</v>
      </c>
      <c r="H78" s="1"/>
      <c r="I78" s="18">
        <v>576.41999999999996</v>
      </c>
      <c r="J78" s="18">
        <v>250</v>
      </c>
      <c r="K78" s="17">
        <v>600</v>
      </c>
    </row>
    <row r="79" spans="1:11" ht="15.75" thickBot="1" x14ac:dyDescent="0.3">
      <c r="A79" s="2"/>
      <c r="B79" s="2"/>
      <c r="C79" s="2"/>
      <c r="D79" s="2"/>
      <c r="E79" s="2"/>
      <c r="F79" s="2" t="s">
        <v>76</v>
      </c>
      <c r="G79" s="5">
        <v>0</v>
      </c>
      <c r="H79" s="1"/>
      <c r="I79" s="18">
        <v>1238.1600000000001</v>
      </c>
      <c r="J79" s="18">
        <v>100</v>
      </c>
      <c r="K79" s="21">
        <v>1500</v>
      </c>
    </row>
    <row r="80" spans="1:11" x14ac:dyDescent="0.25">
      <c r="A80" s="2"/>
      <c r="B80" s="2"/>
      <c r="C80" s="2"/>
      <c r="D80" s="2"/>
      <c r="E80" s="2" t="s">
        <v>77</v>
      </c>
      <c r="F80" s="2"/>
      <c r="G80" s="5">
        <f ca="1">ROUND(SUM(G74:G115),5)</f>
        <v>3385.5</v>
      </c>
      <c r="H80" s="1"/>
      <c r="I80" s="17">
        <f ca="1">ROUND(SUM(I74:I115),5)</f>
        <v>41141.620000000003</v>
      </c>
      <c r="K80" s="17">
        <f>ROUND(SUM(K74:K79),5)</f>
        <v>43500</v>
      </c>
    </row>
    <row r="81" spans="1:11" x14ac:dyDescent="0.25">
      <c r="A81" s="2"/>
      <c r="B81" s="2" t="s">
        <v>212</v>
      </c>
      <c r="C81" s="2"/>
      <c r="D81" s="2"/>
      <c r="E81" s="2" t="s">
        <v>209</v>
      </c>
      <c r="F81" s="2"/>
      <c r="G81" s="5"/>
      <c r="H81" s="1"/>
      <c r="K81" s="17">
        <v>500</v>
      </c>
    </row>
    <row r="82" spans="1:11" x14ac:dyDescent="0.25">
      <c r="A82" s="2"/>
      <c r="B82" s="2"/>
      <c r="C82" s="2"/>
      <c r="D82" s="2"/>
      <c r="E82" s="2" t="s">
        <v>78</v>
      </c>
      <c r="F82" s="2"/>
      <c r="G82" s="5"/>
      <c r="H82" s="1"/>
    </row>
    <row r="83" spans="1:11" x14ac:dyDescent="0.25">
      <c r="A83" s="2"/>
      <c r="B83" s="2"/>
      <c r="C83" s="2"/>
      <c r="D83" s="2"/>
      <c r="E83" s="2"/>
      <c r="F83" s="2" t="s">
        <v>79</v>
      </c>
      <c r="G83" s="5">
        <v>15411.87</v>
      </c>
      <c r="H83" s="1"/>
      <c r="I83" s="18">
        <v>17458.32</v>
      </c>
      <c r="J83" s="18">
        <v>16650</v>
      </c>
      <c r="K83" s="17">
        <v>35000</v>
      </c>
    </row>
    <row r="84" spans="1:11" x14ac:dyDescent="0.25">
      <c r="A84" s="2"/>
      <c r="B84" s="2"/>
      <c r="C84" s="2"/>
      <c r="D84" s="2"/>
      <c r="E84" s="2"/>
      <c r="F84" s="2" t="s">
        <v>80</v>
      </c>
      <c r="G84" s="5">
        <v>394.57</v>
      </c>
      <c r="H84" s="1"/>
      <c r="I84" s="17">
        <v>2893.39</v>
      </c>
      <c r="J84" s="17">
        <v>3000</v>
      </c>
      <c r="K84" s="17">
        <v>3000</v>
      </c>
    </row>
    <row r="85" spans="1:11" x14ac:dyDescent="0.25">
      <c r="A85" s="2"/>
      <c r="B85" s="2"/>
      <c r="C85" s="2"/>
      <c r="D85" s="2"/>
      <c r="E85" s="2"/>
      <c r="F85" s="2" t="s">
        <v>81</v>
      </c>
      <c r="G85" s="5">
        <v>0</v>
      </c>
      <c r="H85" s="1"/>
      <c r="I85" s="18">
        <v>2039.03</v>
      </c>
      <c r="J85" s="18">
        <v>2000</v>
      </c>
      <c r="K85" s="17">
        <v>0</v>
      </c>
    </row>
    <row r="86" spans="1:11" x14ac:dyDescent="0.25">
      <c r="A86" s="2"/>
      <c r="B86" s="2"/>
      <c r="C86" s="2"/>
      <c r="D86" s="2"/>
      <c r="E86" s="2"/>
      <c r="F86" s="2" t="s">
        <v>82</v>
      </c>
      <c r="G86" s="5">
        <v>339.29</v>
      </c>
      <c r="H86" s="1"/>
      <c r="I86" s="17">
        <v>381.5</v>
      </c>
      <c r="J86" s="17">
        <v>450</v>
      </c>
      <c r="K86" s="17">
        <v>450</v>
      </c>
    </row>
    <row r="87" spans="1:11" x14ac:dyDescent="0.25">
      <c r="A87" s="2"/>
      <c r="B87" s="2" t="s">
        <v>213</v>
      </c>
      <c r="C87" s="2"/>
      <c r="D87" s="2"/>
      <c r="E87" s="2"/>
      <c r="F87" s="2" t="s">
        <v>210</v>
      </c>
      <c r="G87" s="5">
        <v>210</v>
      </c>
      <c r="H87" s="1"/>
      <c r="I87" s="18">
        <v>1313.75</v>
      </c>
      <c r="J87" s="18">
        <v>500</v>
      </c>
      <c r="K87" s="17">
        <v>3700</v>
      </c>
    </row>
    <row r="88" spans="1:11" x14ac:dyDescent="0.25">
      <c r="A88" s="2"/>
      <c r="B88" s="2" t="s">
        <v>212</v>
      </c>
      <c r="C88" s="2"/>
      <c r="D88" s="2"/>
      <c r="E88" s="2"/>
      <c r="F88" s="2" t="s">
        <v>211</v>
      </c>
      <c r="G88" s="5"/>
      <c r="H88" s="1"/>
      <c r="I88" s="18"/>
      <c r="J88" s="18"/>
      <c r="K88" s="17">
        <v>8000</v>
      </c>
    </row>
    <row r="89" spans="1:11" x14ac:dyDescent="0.25">
      <c r="A89" s="2"/>
      <c r="B89" s="2"/>
      <c r="C89" s="2"/>
      <c r="D89" s="2"/>
      <c r="E89" s="2"/>
      <c r="F89" s="2" t="s">
        <v>83</v>
      </c>
      <c r="G89" s="5">
        <v>2156.5</v>
      </c>
      <c r="H89" s="1"/>
      <c r="I89" s="18">
        <v>6145.75</v>
      </c>
      <c r="J89" s="18">
        <v>2000</v>
      </c>
      <c r="K89" s="17">
        <v>500</v>
      </c>
    </row>
    <row r="90" spans="1:11" ht="15.75" thickBot="1" x14ac:dyDescent="0.3">
      <c r="A90" s="2"/>
      <c r="B90" s="2"/>
      <c r="C90" s="2"/>
      <c r="D90" s="2"/>
      <c r="E90" s="2"/>
      <c r="F90" s="2" t="s">
        <v>84</v>
      </c>
      <c r="G90" s="6">
        <v>0</v>
      </c>
      <c r="H90" s="1"/>
      <c r="I90" s="21">
        <v>37.08</v>
      </c>
    </row>
    <row r="91" spans="1:11" ht="15.75" thickTop="1" x14ac:dyDescent="0.25">
      <c r="A91" s="2"/>
      <c r="B91" s="2"/>
      <c r="C91" s="2"/>
      <c r="D91" s="2"/>
      <c r="E91" s="2" t="s">
        <v>85</v>
      </c>
      <c r="F91" s="2"/>
      <c r="G91" s="5">
        <f>ROUND(SUM(G82:G90),5)</f>
        <v>18512.23</v>
      </c>
      <c r="H91" s="1"/>
      <c r="I91" s="17">
        <f>ROUND(SUM(I82:I90),5)</f>
        <v>30268.82</v>
      </c>
      <c r="K91" s="27">
        <f>ROUND(SUM(K82:K90),5)</f>
        <v>50650</v>
      </c>
    </row>
    <row r="92" spans="1:11" x14ac:dyDescent="0.25">
      <c r="A92" s="2"/>
      <c r="B92" s="2"/>
      <c r="C92" s="2"/>
      <c r="D92" s="2"/>
      <c r="E92" s="2" t="s">
        <v>86</v>
      </c>
      <c r="F92" s="2"/>
      <c r="G92" s="5"/>
      <c r="H92" s="1"/>
    </row>
    <row r="93" spans="1:11" x14ac:dyDescent="0.25">
      <c r="A93" s="2"/>
      <c r="B93" s="2"/>
      <c r="C93" s="2"/>
      <c r="D93" s="2"/>
      <c r="E93" s="2"/>
      <c r="F93" s="2" t="s">
        <v>87</v>
      </c>
      <c r="G93" s="5">
        <v>146.13999999999999</v>
      </c>
      <c r="H93" s="1"/>
      <c r="I93" s="17">
        <v>1169.1199999999999</v>
      </c>
      <c r="J93" s="17">
        <v>3000</v>
      </c>
      <c r="K93" s="17">
        <v>1300</v>
      </c>
    </row>
    <row r="94" spans="1:11" x14ac:dyDescent="0.25">
      <c r="A94" s="2"/>
      <c r="B94" s="2"/>
      <c r="C94" s="2"/>
      <c r="D94" s="2"/>
      <c r="E94" s="2"/>
      <c r="F94" s="2" t="s">
        <v>88</v>
      </c>
      <c r="G94" s="5">
        <v>11.39</v>
      </c>
      <c r="H94" s="1"/>
      <c r="I94" s="17">
        <v>87.07</v>
      </c>
      <c r="J94" s="17">
        <v>225</v>
      </c>
      <c r="K94" s="17">
        <v>100</v>
      </c>
    </row>
    <row r="95" spans="1:11" ht="15.75" thickBot="1" x14ac:dyDescent="0.3">
      <c r="A95" s="2"/>
      <c r="B95" s="2"/>
      <c r="C95" s="2"/>
      <c r="D95" s="2"/>
      <c r="E95" s="2"/>
      <c r="F95" s="2" t="s">
        <v>89</v>
      </c>
      <c r="G95" s="6">
        <v>0</v>
      </c>
      <c r="H95" s="1"/>
      <c r="I95" s="21">
        <v>0</v>
      </c>
    </row>
    <row r="96" spans="1:11" ht="15.75" thickTop="1" x14ac:dyDescent="0.25">
      <c r="A96" s="2"/>
      <c r="B96" s="2"/>
      <c r="C96" s="2"/>
      <c r="D96" s="2"/>
      <c r="E96" s="2" t="s">
        <v>90</v>
      </c>
      <c r="F96" s="2"/>
      <c r="G96" s="5">
        <f>ROUND(SUM(G92:G95),5)</f>
        <v>157.53</v>
      </c>
      <c r="H96" s="1"/>
      <c r="I96" s="17">
        <f>ROUND(SUM(I92:I95),5)</f>
        <v>1256.19</v>
      </c>
      <c r="K96" s="27">
        <f>ROUND(SUM(K92:K95),5)</f>
        <v>1400</v>
      </c>
    </row>
    <row r="97" spans="1:11" x14ac:dyDescent="0.25">
      <c r="A97" s="2"/>
      <c r="B97" s="2"/>
      <c r="C97" s="2"/>
      <c r="D97" s="2"/>
      <c r="E97" s="2" t="s">
        <v>91</v>
      </c>
      <c r="F97" s="2"/>
      <c r="G97" s="5"/>
      <c r="H97" s="1"/>
    </row>
    <row r="98" spans="1:11" x14ac:dyDescent="0.25">
      <c r="A98" s="2"/>
      <c r="B98" s="2"/>
      <c r="C98" s="2"/>
      <c r="D98" s="2"/>
      <c r="E98" s="2"/>
      <c r="F98" s="2" t="s">
        <v>92</v>
      </c>
      <c r="G98" s="5">
        <v>0</v>
      </c>
      <c r="H98" s="1"/>
      <c r="I98" s="17">
        <v>115</v>
      </c>
      <c r="J98" s="17">
        <v>500</v>
      </c>
      <c r="K98" s="17">
        <v>200</v>
      </c>
    </row>
    <row r="99" spans="1:11" x14ac:dyDescent="0.25">
      <c r="A99" s="2"/>
      <c r="B99" s="2"/>
      <c r="C99" s="2"/>
      <c r="D99" s="2"/>
      <c r="E99" s="2"/>
      <c r="F99" s="2" t="s">
        <v>93</v>
      </c>
      <c r="G99" s="5">
        <v>0</v>
      </c>
      <c r="H99" s="1"/>
      <c r="I99" s="17">
        <v>29863.599999999999</v>
      </c>
      <c r="J99" s="17">
        <v>35000</v>
      </c>
      <c r="K99" s="17">
        <v>15000</v>
      </c>
    </row>
    <row r="100" spans="1:11" ht="15.75" thickBot="1" x14ac:dyDescent="0.3">
      <c r="A100" s="2"/>
      <c r="B100" s="2"/>
      <c r="C100" s="2"/>
      <c r="D100" s="2"/>
      <c r="E100" s="2"/>
      <c r="F100" s="2" t="s">
        <v>94</v>
      </c>
      <c r="G100" s="6">
        <v>0</v>
      </c>
      <c r="H100" s="1"/>
      <c r="I100" s="21">
        <v>0</v>
      </c>
      <c r="J100" t="s">
        <v>201</v>
      </c>
    </row>
    <row r="101" spans="1:11" ht="15.75" thickTop="1" x14ac:dyDescent="0.25">
      <c r="A101" s="2"/>
      <c r="B101" s="2"/>
      <c r="C101" s="2"/>
      <c r="D101" s="2"/>
      <c r="E101" s="2" t="s">
        <v>95</v>
      </c>
      <c r="F101" s="2"/>
      <c r="G101" s="5">
        <f>ROUND(SUM(G97:G100),5)</f>
        <v>0</v>
      </c>
      <c r="H101" s="1"/>
      <c r="I101" s="17">
        <f>ROUND(SUM(I97:I100),5)</f>
        <v>29978.6</v>
      </c>
      <c r="K101" s="27">
        <f>ROUND(SUM(K97:K100),5)</f>
        <v>15200</v>
      </c>
    </row>
    <row r="102" spans="1:11" x14ac:dyDescent="0.25">
      <c r="A102" s="2"/>
      <c r="B102" s="2"/>
      <c r="C102" s="2"/>
      <c r="D102" s="2"/>
      <c r="E102" s="2" t="s">
        <v>96</v>
      </c>
      <c r="F102" s="2"/>
      <c r="G102" s="5">
        <v>0</v>
      </c>
      <c r="H102" s="1"/>
      <c r="I102" s="17">
        <v>0</v>
      </c>
    </row>
    <row r="103" spans="1:11" x14ac:dyDescent="0.25">
      <c r="A103" s="2"/>
      <c r="B103" s="2"/>
      <c r="C103" s="2"/>
      <c r="D103" s="2"/>
      <c r="E103" s="2" t="s">
        <v>97</v>
      </c>
      <c r="F103" s="2"/>
      <c r="G103" s="5"/>
      <c r="H103" s="1"/>
    </row>
    <row r="104" spans="1:11" x14ac:dyDescent="0.25">
      <c r="A104" s="2"/>
      <c r="B104" s="2"/>
      <c r="C104" s="2"/>
      <c r="D104" s="2"/>
      <c r="E104" s="2"/>
      <c r="F104" s="2" t="s">
        <v>98</v>
      </c>
      <c r="G104" s="5">
        <v>553.87</v>
      </c>
      <c r="H104" s="1"/>
      <c r="I104" s="18">
        <v>8019.15</v>
      </c>
      <c r="J104" s="18">
        <v>7500</v>
      </c>
      <c r="K104" s="17">
        <v>10000</v>
      </c>
    </row>
    <row r="105" spans="1:11" x14ac:dyDescent="0.25">
      <c r="A105" s="2"/>
      <c r="B105" s="2"/>
      <c r="C105" s="2"/>
      <c r="D105" s="2"/>
      <c r="E105" s="2"/>
      <c r="F105" s="2" t="s">
        <v>99</v>
      </c>
      <c r="G105" s="5">
        <v>57.19</v>
      </c>
      <c r="H105" s="1"/>
      <c r="I105" s="18">
        <v>686.28</v>
      </c>
      <c r="J105" s="18">
        <v>650</v>
      </c>
      <c r="K105" s="17">
        <v>900</v>
      </c>
    </row>
    <row r="106" spans="1:11" x14ac:dyDescent="0.25">
      <c r="A106" s="2"/>
      <c r="B106" s="2"/>
      <c r="C106" s="2"/>
      <c r="D106" s="2"/>
      <c r="E106" s="2"/>
      <c r="F106" s="2" t="s">
        <v>100</v>
      </c>
      <c r="G106" s="5">
        <v>0</v>
      </c>
      <c r="H106" s="1"/>
      <c r="I106" s="18">
        <v>7943.94</v>
      </c>
      <c r="J106" s="18">
        <v>6000</v>
      </c>
      <c r="K106" s="17">
        <v>8000</v>
      </c>
    </row>
    <row r="107" spans="1:11" x14ac:dyDescent="0.25">
      <c r="A107" s="2"/>
      <c r="B107" s="2"/>
      <c r="C107" s="2"/>
      <c r="D107" s="2"/>
      <c r="E107" s="2"/>
      <c r="F107" s="2" t="s">
        <v>101</v>
      </c>
      <c r="G107" s="5">
        <v>0</v>
      </c>
      <c r="H107" s="1"/>
      <c r="I107" s="17">
        <v>0</v>
      </c>
    </row>
    <row r="108" spans="1:11" x14ac:dyDescent="0.25">
      <c r="A108" s="2"/>
      <c r="B108" s="2"/>
      <c r="C108" s="2"/>
      <c r="D108" s="2"/>
      <c r="E108" s="2"/>
      <c r="F108" s="2" t="s">
        <v>102</v>
      </c>
      <c r="G108" s="5">
        <v>0</v>
      </c>
      <c r="H108" s="1"/>
      <c r="I108" s="17">
        <v>0</v>
      </c>
      <c r="J108" t="s">
        <v>201</v>
      </c>
    </row>
    <row r="109" spans="1:11" ht="15.75" thickBot="1" x14ac:dyDescent="0.3">
      <c r="A109" s="2"/>
      <c r="B109" s="2"/>
      <c r="C109" s="2"/>
      <c r="D109" s="2"/>
      <c r="E109" s="2"/>
      <c r="F109" s="2" t="s">
        <v>103</v>
      </c>
      <c r="G109" s="6">
        <v>0</v>
      </c>
      <c r="H109" s="1"/>
      <c r="I109" s="21">
        <v>0</v>
      </c>
    </row>
    <row r="110" spans="1:11" ht="15.75" thickTop="1" x14ac:dyDescent="0.25">
      <c r="A110" s="2"/>
      <c r="B110" s="2"/>
      <c r="C110" s="2"/>
      <c r="D110" s="2"/>
      <c r="E110" s="2" t="s">
        <v>104</v>
      </c>
      <c r="F110" s="2"/>
      <c r="G110" s="5">
        <f>ROUND(SUM(G103:G109),5)</f>
        <v>611.05999999999995</v>
      </c>
      <c r="H110" s="1"/>
      <c r="I110" s="17">
        <f>ROUND(SUM(I103:I109),5)</f>
        <v>16649.37</v>
      </c>
      <c r="K110" s="27">
        <f>ROUND(SUM(K103:K109),5)</f>
        <v>18900</v>
      </c>
    </row>
    <row r="111" spans="1:11" x14ac:dyDescent="0.25">
      <c r="A111" s="2"/>
      <c r="B111" s="2"/>
      <c r="C111" s="2"/>
      <c r="D111" s="2"/>
      <c r="E111" s="2" t="s">
        <v>105</v>
      </c>
      <c r="F111" s="2"/>
      <c r="G111" s="5"/>
      <c r="H111" s="1"/>
    </row>
    <row r="112" spans="1:11" x14ac:dyDescent="0.25">
      <c r="A112" s="2"/>
      <c r="B112" s="2"/>
      <c r="C112" s="2"/>
      <c r="D112" s="2"/>
      <c r="E112" s="2"/>
      <c r="F112" s="2" t="s">
        <v>106</v>
      </c>
      <c r="G112" s="5">
        <v>0</v>
      </c>
      <c r="H112" s="1"/>
      <c r="I112" s="17">
        <v>5000</v>
      </c>
      <c r="J112" t="s">
        <v>201</v>
      </c>
      <c r="K112" s="17">
        <v>10000</v>
      </c>
    </row>
    <row r="113" spans="1:11" ht="15.75" thickBot="1" x14ac:dyDescent="0.3">
      <c r="A113" s="2"/>
      <c r="B113" s="2"/>
      <c r="C113" s="2"/>
      <c r="D113" s="2"/>
      <c r="E113" s="2"/>
      <c r="F113" s="2" t="s">
        <v>107</v>
      </c>
      <c r="G113" s="6">
        <v>0</v>
      </c>
      <c r="H113" s="1"/>
      <c r="I113" s="21">
        <v>0</v>
      </c>
    </row>
    <row r="114" spans="1:11" ht="15.75" thickTop="1" x14ac:dyDescent="0.25">
      <c r="A114" s="2"/>
      <c r="B114" s="2"/>
      <c r="C114" s="2"/>
      <c r="D114" s="2"/>
      <c r="E114" s="2" t="s">
        <v>108</v>
      </c>
      <c r="F114" s="2"/>
      <c r="G114" s="5">
        <f>ROUND(SUM(G111:G113),5)</f>
        <v>0</v>
      </c>
      <c r="H114" s="1"/>
      <c r="I114" s="17">
        <f>ROUND(SUM(I111:I113),5)</f>
        <v>5000</v>
      </c>
      <c r="K114" s="27">
        <f>ROUND(SUM(K111:K113),5)</f>
        <v>10000</v>
      </c>
    </row>
    <row r="115" spans="1:11" ht="15.75" thickBot="1" x14ac:dyDescent="0.3">
      <c r="A115" s="2"/>
      <c r="B115" s="2"/>
      <c r="C115" s="2"/>
      <c r="D115" s="2"/>
      <c r="E115" s="2" t="s">
        <v>202</v>
      </c>
      <c r="F115" s="2"/>
      <c r="G115" s="6">
        <v>0</v>
      </c>
      <c r="H115" s="1"/>
      <c r="I115" s="21">
        <v>0</v>
      </c>
      <c r="J115" s="17">
        <v>3206</v>
      </c>
      <c r="K115" s="30">
        <v>4000</v>
      </c>
    </row>
    <row r="116" spans="1:11" x14ac:dyDescent="0.25">
      <c r="A116" s="2"/>
      <c r="B116" s="2"/>
      <c r="C116" s="2"/>
      <c r="D116" s="2"/>
      <c r="E116" s="2" t="s">
        <v>109</v>
      </c>
      <c r="F116" s="2"/>
      <c r="G116" s="5"/>
      <c r="H116" s="1"/>
    </row>
    <row r="117" spans="1:11" x14ac:dyDescent="0.25">
      <c r="A117" s="2"/>
      <c r="B117" s="2"/>
      <c r="C117" s="2"/>
      <c r="D117" s="2"/>
      <c r="E117" s="2"/>
      <c r="F117" s="2" t="s">
        <v>110</v>
      </c>
      <c r="G117" s="5">
        <v>1872.5</v>
      </c>
      <c r="H117" s="1"/>
      <c r="I117" s="17">
        <v>21481.58</v>
      </c>
      <c r="J117" s="17">
        <v>22470</v>
      </c>
      <c r="K117" s="17">
        <v>22250</v>
      </c>
    </row>
    <row r="118" spans="1:11" x14ac:dyDescent="0.25">
      <c r="A118" s="2"/>
      <c r="B118" s="2"/>
      <c r="C118" s="2"/>
      <c r="D118" s="2"/>
      <c r="E118" s="2"/>
      <c r="F118" s="2" t="s">
        <v>111</v>
      </c>
      <c r="G118" s="5">
        <v>0</v>
      </c>
      <c r="H118" s="1"/>
      <c r="I118" s="17">
        <v>0</v>
      </c>
      <c r="J118" s="17">
        <v>100</v>
      </c>
      <c r="K118" s="17">
        <v>100</v>
      </c>
    </row>
    <row r="119" spans="1:11" x14ac:dyDescent="0.25">
      <c r="A119" s="2"/>
      <c r="B119" s="2"/>
      <c r="C119" s="2"/>
      <c r="D119" s="2"/>
      <c r="E119" s="2"/>
      <c r="F119" s="2" t="s">
        <v>112</v>
      </c>
      <c r="G119" s="5">
        <v>0</v>
      </c>
      <c r="H119" s="1"/>
      <c r="I119" s="17">
        <v>30</v>
      </c>
      <c r="J119" t="s">
        <v>201</v>
      </c>
      <c r="K119" s="17">
        <v>50</v>
      </c>
    </row>
    <row r="120" spans="1:11" x14ac:dyDescent="0.25">
      <c r="A120" s="2"/>
      <c r="B120" s="2"/>
      <c r="C120" s="2"/>
      <c r="D120" s="2"/>
      <c r="E120" s="2"/>
      <c r="F120" s="2" t="s">
        <v>113</v>
      </c>
      <c r="G120" s="5">
        <v>10</v>
      </c>
      <c r="H120" s="1"/>
      <c r="I120" s="18">
        <v>949.91</v>
      </c>
      <c r="J120" s="18">
        <v>25</v>
      </c>
      <c r="K120" s="17">
        <v>50</v>
      </c>
    </row>
    <row r="121" spans="1:11" ht="15.75" thickBot="1" x14ac:dyDescent="0.3">
      <c r="A121" s="2"/>
      <c r="B121" s="2"/>
      <c r="C121" s="2"/>
      <c r="D121" s="2"/>
      <c r="E121" s="2"/>
      <c r="F121" s="2" t="s">
        <v>114</v>
      </c>
      <c r="G121" s="6">
        <v>0</v>
      </c>
      <c r="H121" s="1"/>
      <c r="I121" s="21">
        <v>0</v>
      </c>
    </row>
    <row r="122" spans="1:11" ht="15.75" thickTop="1" x14ac:dyDescent="0.25">
      <c r="A122" s="2"/>
      <c r="B122" s="2"/>
      <c r="C122" s="2"/>
      <c r="D122" s="2"/>
      <c r="E122" s="2" t="s">
        <v>115</v>
      </c>
      <c r="F122" s="2"/>
      <c r="G122" s="5">
        <f>ROUND(SUM(G116:G121),5)</f>
        <v>1882.5</v>
      </c>
      <c r="H122" s="1"/>
      <c r="I122" s="17">
        <f>ROUND(SUM(I116:I121),5)</f>
        <v>22461.49</v>
      </c>
      <c r="K122" s="27">
        <f>ROUND(SUM(K116:K121),5)</f>
        <v>22450</v>
      </c>
    </row>
    <row r="123" spans="1:11" x14ac:dyDescent="0.25">
      <c r="A123" s="2"/>
      <c r="B123" s="2"/>
      <c r="C123" s="2"/>
      <c r="D123" s="2"/>
      <c r="E123" s="2" t="s">
        <v>116</v>
      </c>
      <c r="F123" s="2"/>
      <c r="G123" s="5">
        <v>0</v>
      </c>
      <c r="H123" s="1"/>
      <c r="I123" s="17">
        <v>0</v>
      </c>
      <c r="J123" t="s">
        <v>201</v>
      </c>
      <c r="K123" s="17">
        <v>2400</v>
      </c>
    </row>
    <row r="124" spans="1:11" x14ac:dyDescent="0.25">
      <c r="A124" s="2"/>
      <c r="B124" s="2"/>
      <c r="C124" s="2"/>
      <c r="D124" s="2"/>
      <c r="E124" s="2" t="s">
        <v>117</v>
      </c>
      <c r="F124" s="2"/>
      <c r="G124" s="5"/>
      <c r="H124" s="1"/>
    </row>
    <row r="125" spans="1:11" x14ac:dyDescent="0.25">
      <c r="A125" s="2"/>
      <c r="B125" s="2"/>
      <c r="C125" s="2"/>
      <c r="D125" s="2"/>
      <c r="E125" s="2"/>
      <c r="F125" s="2" t="s">
        <v>118</v>
      </c>
      <c r="G125" s="5">
        <v>1299.1099999999999</v>
      </c>
      <c r="H125" s="1"/>
      <c r="I125" s="18">
        <v>10981.37</v>
      </c>
      <c r="J125" s="18">
        <v>6000</v>
      </c>
      <c r="K125" s="17">
        <v>15000</v>
      </c>
    </row>
    <row r="126" spans="1:11" x14ac:dyDescent="0.25">
      <c r="A126" s="2"/>
      <c r="B126" s="2"/>
      <c r="C126" s="2"/>
      <c r="D126" s="2"/>
      <c r="E126" s="2"/>
      <c r="F126" s="2" t="s">
        <v>119</v>
      </c>
      <c r="G126" s="5">
        <v>0</v>
      </c>
      <c r="H126" s="1"/>
      <c r="I126" s="17">
        <v>0</v>
      </c>
      <c r="J126" s="17">
        <v>100</v>
      </c>
    </row>
    <row r="127" spans="1:11" x14ac:dyDescent="0.25">
      <c r="A127" s="2"/>
      <c r="B127" s="2"/>
      <c r="C127" s="2"/>
      <c r="D127" s="2"/>
      <c r="E127" s="2"/>
      <c r="F127" s="2" t="s">
        <v>120</v>
      </c>
      <c r="G127" s="5">
        <v>2210.8200000000002</v>
      </c>
      <c r="H127" s="1"/>
      <c r="I127" s="18">
        <v>14739.97</v>
      </c>
      <c r="J127" s="18">
        <v>11000</v>
      </c>
      <c r="K127" s="17">
        <v>17000</v>
      </c>
    </row>
    <row r="128" spans="1:11" x14ac:dyDescent="0.25">
      <c r="A128" s="2"/>
      <c r="B128" s="2"/>
      <c r="C128" s="2"/>
      <c r="D128" s="2"/>
      <c r="E128" s="2"/>
      <c r="F128" s="2" t="s">
        <v>121</v>
      </c>
      <c r="G128" s="5">
        <v>839</v>
      </c>
      <c r="H128" s="1"/>
      <c r="I128" s="17">
        <v>11274.84</v>
      </c>
      <c r="J128" s="17">
        <v>12500</v>
      </c>
      <c r="K128" s="17">
        <v>20000</v>
      </c>
    </row>
    <row r="129" spans="1:11" x14ac:dyDescent="0.25">
      <c r="A129" s="2"/>
      <c r="B129" s="2"/>
      <c r="C129" s="2"/>
      <c r="D129" s="2"/>
      <c r="E129" s="2"/>
      <c r="F129" s="2" t="s">
        <v>122</v>
      </c>
      <c r="G129" s="5">
        <v>208.84</v>
      </c>
      <c r="H129" s="1"/>
      <c r="I129" s="17">
        <v>2003.74</v>
      </c>
      <c r="J129" s="17">
        <v>1000</v>
      </c>
      <c r="K129" s="17">
        <v>2000</v>
      </c>
    </row>
    <row r="130" spans="1:11" x14ac:dyDescent="0.25">
      <c r="A130" s="2"/>
      <c r="B130" s="2"/>
      <c r="C130" s="2"/>
      <c r="D130" s="2"/>
      <c r="E130" s="2"/>
      <c r="F130" s="2" t="s">
        <v>123</v>
      </c>
      <c r="G130" s="5">
        <v>2240</v>
      </c>
      <c r="H130" s="1"/>
      <c r="I130" s="17">
        <v>24116.68</v>
      </c>
      <c r="J130" s="17">
        <v>44200</v>
      </c>
      <c r="K130" s="17">
        <v>25000</v>
      </c>
    </row>
    <row r="131" spans="1:11" x14ac:dyDescent="0.25">
      <c r="A131" s="2"/>
      <c r="B131" s="2"/>
      <c r="C131" s="2"/>
      <c r="D131" s="2"/>
      <c r="E131" s="2"/>
      <c r="F131" s="2" t="s">
        <v>124</v>
      </c>
      <c r="G131" s="5">
        <v>1384</v>
      </c>
      <c r="H131" s="1"/>
      <c r="I131" s="17">
        <v>1511</v>
      </c>
      <c r="J131" s="17">
        <v>12000</v>
      </c>
      <c r="K131" s="17">
        <v>14000</v>
      </c>
    </row>
    <row r="132" spans="1:11" x14ac:dyDescent="0.25">
      <c r="A132" s="2"/>
      <c r="B132" s="2"/>
      <c r="C132" s="2"/>
      <c r="D132" s="2"/>
      <c r="E132" s="2"/>
      <c r="F132" s="2" t="s">
        <v>125</v>
      </c>
      <c r="G132" s="5">
        <v>0</v>
      </c>
      <c r="H132" s="1"/>
      <c r="I132" s="17">
        <v>5382.82</v>
      </c>
      <c r="J132" s="17">
        <v>8500</v>
      </c>
      <c r="K132" s="17">
        <v>6000</v>
      </c>
    </row>
    <row r="133" spans="1:11" x14ac:dyDescent="0.25">
      <c r="A133" s="2"/>
      <c r="B133" s="2"/>
      <c r="C133" s="2"/>
      <c r="D133" s="2"/>
      <c r="E133" s="2"/>
      <c r="F133" s="2" t="s">
        <v>126</v>
      </c>
      <c r="G133" s="5">
        <v>4</v>
      </c>
      <c r="H133" s="1"/>
      <c r="I133" s="17">
        <v>520.62</v>
      </c>
      <c r="J133" s="17">
        <v>1500</v>
      </c>
      <c r="K133" s="17">
        <v>10000</v>
      </c>
    </row>
    <row r="134" spans="1:11" x14ac:dyDescent="0.25">
      <c r="A134" s="2"/>
      <c r="B134" s="2"/>
      <c r="C134" s="2"/>
      <c r="D134" s="2"/>
      <c r="E134" s="2"/>
      <c r="F134" s="2" t="s">
        <v>127</v>
      </c>
      <c r="G134" s="5">
        <v>97.5</v>
      </c>
      <c r="H134" s="1"/>
      <c r="I134" s="18">
        <v>3910.46</v>
      </c>
      <c r="J134" s="18">
        <v>3500</v>
      </c>
      <c r="K134" s="17">
        <v>4500</v>
      </c>
    </row>
    <row r="135" spans="1:11" x14ac:dyDescent="0.25">
      <c r="A135" s="2"/>
      <c r="B135" s="2"/>
      <c r="C135" s="2"/>
      <c r="D135" s="2"/>
      <c r="E135" s="2"/>
      <c r="F135" s="2" t="s">
        <v>128</v>
      </c>
      <c r="G135" s="5">
        <v>0</v>
      </c>
      <c r="H135" s="1"/>
      <c r="I135" s="18">
        <v>3744.72</v>
      </c>
      <c r="J135" s="18">
        <v>3500</v>
      </c>
      <c r="K135" s="17">
        <v>4000</v>
      </c>
    </row>
    <row r="136" spans="1:11" x14ac:dyDescent="0.25">
      <c r="A136" s="2"/>
      <c r="B136" s="2"/>
      <c r="C136" s="2"/>
      <c r="D136" s="2"/>
      <c r="E136" s="2"/>
      <c r="F136" s="2" t="s">
        <v>129</v>
      </c>
      <c r="G136" s="5">
        <v>208.48</v>
      </c>
      <c r="H136" s="1"/>
      <c r="I136" s="17">
        <v>4910.24</v>
      </c>
      <c r="J136" s="17">
        <v>5000</v>
      </c>
      <c r="K136" s="17">
        <v>5500</v>
      </c>
    </row>
    <row r="137" spans="1:11" x14ac:dyDescent="0.25">
      <c r="A137" s="2"/>
      <c r="B137" s="2"/>
      <c r="C137" s="2"/>
      <c r="D137" s="2"/>
      <c r="E137" s="2"/>
      <c r="F137" s="2" t="s">
        <v>130</v>
      </c>
      <c r="G137" s="5">
        <v>782</v>
      </c>
      <c r="H137" s="1"/>
      <c r="I137" s="18">
        <v>52874</v>
      </c>
      <c r="J137" s="18">
        <v>40000</v>
      </c>
      <c r="K137" s="17">
        <v>10000</v>
      </c>
    </row>
    <row r="138" spans="1:11" x14ac:dyDescent="0.25">
      <c r="A138" s="2"/>
      <c r="B138" s="2"/>
      <c r="C138" s="2"/>
      <c r="D138" s="2"/>
      <c r="E138" s="2"/>
      <c r="F138" s="2" t="s">
        <v>131</v>
      </c>
      <c r="G138" s="5">
        <v>0</v>
      </c>
      <c r="H138" s="1"/>
      <c r="I138" s="18">
        <v>3499.5</v>
      </c>
      <c r="J138" s="18">
        <v>2500</v>
      </c>
      <c r="K138" s="17">
        <v>4000</v>
      </c>
    </row>
    <row r="139" spans="1:11" x14ac:dyDescent="0.25">
      <c r="A139" s="2"/>
      <c r="B139" s="2"/>
      <c r="C139" s="2"/>
      <c r="D139" s="2"/>
      <c r="E139" s="2"/>
      <c r="F139" s="2" t="s">
        <v>132</v>
      </c>
      <c r="G139" s="5">
        <v>0</v>
      </c>
      <c r="H139" s="1"/>
      <c r="I139" s="18">
        <v>192.49</v>
      </c>
      <c r="J139" s="18">
        <v>100</v>
      </c>
    </row>
    <row r="140" spans="1:11" x14ac:dyDescent="0.25">
      <c r="A140" s="2"/>
      <c r="B140" s="2"/>
      <c r="C140" s="2"/>
      <c r="D140" s="2"/>
      <c r="E140" s="2"/>
      <c r="F140" s="2" t="s">
        <v>133</v>
      </c>
      <c r="G140" s="5">
        <v>0</v>
      </c>
      <c r="H140" s="1"/>
      <c r="I140" s="17">
        <v>0</v>
      </c>
    </row>
    <row r="141" spans="1:11" ht="15.75" thickBot="1" x14ac:dyDescent="0.3">
      <c r="A141" s="2"/>
      <c r="B141" s="2"/>
      <c r="C141" s="2"/>
      <c r="D141" s="2"/>
      <c r="E141" s="2"/>
      <c r="F141" s="2" t="s">
        <v>134</v>
      </c>
      <c r="G141" s="6">
        <v>0</v>
      </c>
      <c r="H141" s="1"/>
      <c r="I141" s="21">
        <v>0</v>
      </c>
      <c r="J141" t="s">
        <v>201</v>
      </c>
    </row>
    <row r="142" spans="1:11" ht="15.75" thickTop="1" x14ac:dyDescent="0.25">
      <c r="A142" s="2"/>
      <c r="B142" s="2"/>
      <c r="C142" s="2"/>
      <c r="D142" s="2"/>
      <c r="E142" s="2" t="s">
        <v>135</v>
      </c>
      <c r="F142" s="2"/>
      <c r="G142" s="5">
        <f>ROUND(SUM(G124:G141),5)</f>
        <v>9273.75</v>
      </c>
      <c r="H142" s="1"/>
      <c r="I142" s="17">
        <f>ROUND(SUM(I124:I141),5)</f>
        <v>139662.45000000001</v>
      </c>
      <c r="K142" s="27">
        <f>ROUND(SUM(K124:K141),5)</f>
        <v>137000</v>
      </c>
    </row>
    <row r="143" spans="1:11" x14ac:dyDescent="0.25">
      <c r="A143" s="2"/>
      <c r="B143" s="2"/>
      <c r="C143" s="2"/>
      <c r="D143" s="2"/>
      <c r="E143" s="2" t="s">
        <v>136</v>
      </c>
      <c r="F143" s="2"/>
      <c r="G143" s="5"/>
      <c r="H143" s="1"/>
    </row>
    <row r="144" spans="1:11" x14ac:dyDescent="0.25">
      <c r="A144" s="2"/>
      <c r="B144" s="2"/>
      <c r="C144" s="2"/>
      <c r="D144" s="2"/>
      <c r="E144" s="2"/>
      <c r="F144" s="2" t="s">
        <v>137</v>
      </c>
      <c r="G144" s="5">
        <v>0</v>
      </c>
      <c r="H144" s="1"/>
      <c r="I144" s="17">
        <v>0</v>
      </c>
    </row>
    <row r="145" spans="1:11" x14ac:dyDescent="0.25">
      <c r="A145" s="2"/>
      <c r="B145" s="2"/>
      <c r="C145" s="2"/>
      <c r="D145" s="2"/>
      <c r="E145" s="2"/>
      <c r="F145" s="2" t="s">
        <v>138</v>
      </c>
      <c r="G145" s="5">
        <v>2278.33</v>
      </c>
      <c r="H145" s="1"/>
      <c r="I145" s="17">
        <v>27339.96</v>
      </c>
      <c r="J145" s="17">
        <v>30000</v>
      </c>
      <c r="K145" s="17">
        <v>28700</v>
      </c>
    </row>
    <row r="146" spans="1:11" x14ac:dyDescent="0.25">
      <c r="A146" s="2"/>
      <c r="B146" s="2"/>
      <c r="C146" s="2"/>
      <c r="D146" s="2"/>
      <c r="E146" s="2"/>
      <c r="F146" s="2" t="s">
        <v>139</v>
      </c>
      <c r="G146" s="5">
        <v>319.93</v>
      </c>
      <c r="H146" s="1"/>
      <c r="I146" s="17">
        <v>4141.54</v>
      </c>
      <c r="J146" s="17">
        <v>7500</v>
      </c>
      <c r="K146" s="17">
        <v>4500</v>
      </c>
    </row>
    <row r="147" spans="1:11" x14ac:dyDescent="0.25">
      <c r="A147" s="2"/>
      <c r="B147" s="2"/>
      <c r="C147" s="2"/>
      <c r="D147" s="2"/>
      <c r="E147" s="2"/>
      <c r="F147" s="2" t="s">
        <v>140</v>
      </c>
      <c r="G147" s="5">
        <v>224.67</v>
      </c>
      <c r="H147" s="1"/>
      <c r="I147" s="17">
        <v>2696.04</v>
      </c>
      <c r="J147" s="17">
        <v>3206</v>
      </c>
      <c r="K147" s="17">
        <v>3000</v>
      </c>
    </row>
    <row r="148" spans="1:11" x14ac:dyDescent="0.25">
      <c r="A148" s="2"/>
      <c r="B148" s="2"/>
      <c r="C148" s="2"/>
      <c r="D148" s="2"/>
      <c r="E148" s="2"/>
      <c r="F148" s="2" t="s">
        <v>141</v>
      </c>
      <c r="G148" s="5">
        <v>0</v>
      </c>
      <c r="H148" s="1"/>
      <c r="I148" s="18">
        <v>583</v>
      </c>
      <c r="J148" s="18">
        <v>300</v>
      </c>
      <c r="K148" s="17">
        <v>750</v>
      </c>
    </row>
    <row r="149" spans="1:11" x14ac:dyDescent="0.25">
      <c r="A149" s="2"/>
      <c r="B149" s="2"/>
      <c r="C149" s="2"/>
      <c r="D149" s="2"/>
      <c r="E149" s="2"/>
      <c r="F149" s="2" t="s">
        <v>142</v>
      </c>
      <c r="G149" s="5">
        <v>0</v>
      </c>
      <c r="H149" s="1"/>
      <c r="I149" s="17">
        <v>0</v>
      </c>
      <c r="J149" s="17">
        <v>500</v>
      </c>
    </row>
    <row r="150" spans="1:11" x14ac:dyDescent="0.25">
      <c r="A150" s="2"/>
      <c r="B150" s="2"/>
      <c r="C150" s="2"/>
      <c r="D150" s="2"/>
      <c r="E150" s="2"/>
      <c r="F150" s="2" t="s">
        <v>143</v>
      </c>
      <c r="G150" s="5">
        <v>0</v>
      </c>
      <c r="H150" s="1"/>
      <c r="I150" s="18">
        <v>4966.1000000000004</v>
      </c>
      <c r="J150" s="18">
        <v>1500</v>
      </c>
      <c r="K150" s="17">
        <v>5000</v>
      </c>
    </row>
    <row r="151" spans="1:11" x14ac:dyDescent="0.25">
      <c r="A151" s="2"/>
      <c r="B151" s="2"/>
      <c r="C151" s="2"/>
      <c r="D151" s="2"/>
      <c r="E151" s="2"/>
      <c r="F151" s="2" t="s">
        <v>144</v>
      </c>
      <c r="G151" s="5">
        <v>16.079999999999998</v>
      </c>
      <c r="H151" s="1"/>
      <c r="I151" s="17">
        <v>32.159999999999997</v>
      </c>
      <c r="J151" s="17">
        <v>50</v>
      </c>
      <c r="K151" s="17">
        <v>50</v>
      </c>
    </row>
    <row r="152" spans="1:11" ht="15.75" thickBot="1" x14ac:dyDescent="0.3">
      <c r="A152" s="2"/>
      <c r="B152" s="2"/>
      <c r="C152" s="2"/>
      <c r="D152" s="2"/>
      <c r="E152" s="2"/>
      <c r="F152" s="2" t="s">
        <v>145</v>
      </c>
      <c r="G152" s="6">
        <v>0</v>
      </c>
      <c r="H152" s="1"/>
      <c r="I152" s="21">
        <v>0</v>
      </c>
    </row>
    <row r="153" spans="1:11" ht="15.75" thickTop="1" x14ac:dyDescent="0.25">
      <c r="A153" s="2"/>
      <c r="B153" s="2"/>
      <c r="C153" s="2"/>
      <c r="D153" s="2"/>
      <c r="E153" s="2" t="s">
        <v>146</v>
      </c>
      <c r="F153" s="2"/>
      <c r="G153" s="5">
        <f>ROUND(SUM(G143:G152),5)</f>
        <v>2839.01</v>
      </c>
      <c r="H153" s="1"/>
      <c r="I153" s="17">
        <f>ROUND(SUM(I143:I152),5)</f>
        <v>39758.800000000003</v>
      </c>
      <c r="K153" s="27">
        <f>ROUND(SUM(K143:K152),5)</f>
        <v>42000</v>
      </c>
    </row>
    <row r="154" spans="1:11" x14ac:dyDescent="0.25">
      <c r="A154" s="2"/>
      <c r="B154" s="2"/>
      <c r="C154" s="2"/>
      <c r="D154" s="2"/>
      <c r="E154" s="2" t="s">
        <v>147</v>
      </c>
      <c r="F154" s="2"/>
      <c r="G154" s="5"/>
      <c r="H154" s="1"/>
    </row>
    <row r="155" spans="1:11" x14ac:dyDescent="0.25">
      <c r="A155" s="2"/>
      <c r="B155" s="2"/>
      <c r="C155" s="2"/>
      <c r="D155" s="2"/>
      <c r="E155" s="2"/>
      <c r="F155" s="2" t="s">
        <v>148</v>
      </c>
      <c r="G155" s="5">
        <v>801.64</v>
      </c>
      <c r="H155" s="1"/>
      <c r="I155" s="17">
        <v>8012.14</v>
      </c>
      <c r="J155" s="17">
        <v>8500</v>
      </c>
      <c r="K155" s="17">
        <v>8400</v>
      </c>
    </row>
    <row r="156" spans="1:11" x14ac:dyDescent="0.25">
      <c r="A156" s="2"/>
      <c r="B156" s="2"/>
      <c r="C156" s="2"/>
      <c r="D156" s="2"/>
      <c r="E156" s="2"/>
      <c r="F156" s="2" t="s">
        <v>149</v>
      </c>
      <c r="G156" s="5">
        <v>0</v>
      </c>
      <c r="H156" s="1"/>
      <c r="I156" s="17">
        <v>0</v>
      </c>
    </row>
    <row r="157" spans="1:11" x14ac:dyDescent="0.25">
      <c r="A157" s="2"/>
      <c r="B157" s="2"/>
      <c r="C157" s="2"/>
      <c r="D157" s="2"/>
      <c r="E157" s="2"/>
      <c r="F157" s="2" t="s">
        <v>150</v>
      </c>
      <c r="G157" s="5">
        <v>0</v>
      </c>
      <c r="H157" s="1"/>
      <c r="I157" s="17">
        <v>0</v>
      </c>
      <c r="J157" t="s">
        <v>201</v>
      </c>
    </row>
    <row r="158" spans="1:11" x14ac:dyDescent="0.25">
      <c r="A158" s="2"/>
      <c r="B158" s="2"/>
      <c r="C158" s="2"/>
      <c r="D158" s="2"/>
      <c r="E158" s="2"/>
      <c r="F158" s="2" t="s">
        <v>151</v>
      </c>
      <c r="G158" s="5">
        <v>0</v>
      </c>
      <c r="H158" s="1"/>
      <c r="I158" s="17">
        <v>0</v>
      </c>
      <c r="J158" s="17">
        <v>25</v>
      </c>
    </row>
    <row r="159" spans="1:11" ht="15.75" thickBot="1" x14ac:dyDescent="0.3">
      <c r="A159" s="2"/>
      <c r="B159" s="2"/>
      <c r="C159" s="2"/>
      <c r="D159" s="2"/>
      <c r="E159" s="2"/>
      <c r="F159" s="2" t="s">
        <v>152</v>
      </c>
      <c r="G159" s="6">
        <v>0</v>
      </c>
      <c r="H159" s="1"/>
      <c r="I159" s="21">
        <v>0</v>
      </c>
      <c r="K159" s="17">
        <v>750</v>
      </c>
    </row>
    <row r="160" spans="1:11" ht="15.75" thickTop="1" x14ac:dyDescent="0.25">
      <c r="A160" s="2"/>
      <c r="B160" s="2"/>
      <c r="C160" s="2"/>
      <c r="D160" s="2"/>
      <c r="E160" s="2" t="s">
        <v>153</v>
      </c>
      <c r="F160" s="2"/>
      <c r="G160" s="5">
        <f>ROUND(SUM(G154:G159),5)</f>
        <v>801.64</v>
      </c>
      <c r="H160" s="1"/>
      <c r="I160" s="17">
        <f>ROUND(SUM(I154:I159),5)</f>
        <v>8012.14</v>
      </c>
      <c r="K160" s="27">
        <f>ROUND(SUM(K154:K159),5)</f>
        <v>9150</v>
      </c>
    </row>
    <row r="161" spans="1:11" x14ac:dyDescent="0.25">
      <c r="A161" s="2"/>
      <c r="B161" s="2"/>
      <c r="C161" s="2"/>
      <c r="D161" s="2"/>
      <c r="E161" s="2" t="s">
        <v>154</v>
      </c>
      <c r="F161" s="2"/>
      <c r="G161" s="5"/>
      <c r="H161" s="1"/>
    </row>
    <row r="162" spans="1:11" x14ac:dyDescent="0.25">
      <c r="A162" s="2"/>
      <c r="B162" s="2"/>
      <c r="C162" s="2"/>
      <c r="D162" s="2"/>
      <c r="E162" s="2"/>
      <c r="F162" s="2" t="s">
        <v>155</v>
      </c>
      <c r="G162" s="5">
        <v>1420.03</v>
      </c>
      <c r="H162" s="1"/>
      <c r="I162" s="18">
        <v>17144.400000000001</v>
      </c>
      <c r="J162" s="18">
        <v>17000</v>
      </c>
      <c r="K162" s="17">
        <v>18000</v>
      </c>
    </row>
    <row r="163" spans="1:11" x14ac:dyDescent="0.25">
      <c r="A163" s="2"/>
      <c r="B163" s="2"/>
      <c r="C163" s="2"/>
      <c r="D163" s="2"/>
      <c r="E163" s="2"/>
      <c r="F163" s="2" t="s">
        <v>156</v>
      </c>
      <c r="G163" s="5">
        <v>0</v>
      </c>
      <c r="H163" s="1"/>
      <c r="I163" s="17">
        <v>0</v>
      </c>
      <c r="J163" s="17">
        <v>100</v>
      </c>
      <c r="K163" s="17">
        <v>500</v>
      </c>
    </row>
    <row r="164" spans="1:11" x14ac:dyDescent="0.25">
      <c r="A164" s="2"/>
      <c r="B164" s="2"/>
      <c r="C164" s="2"/>
      <c r="D164" s="2"/>
      <c r="E164" s="2"/>
      <c r="F164" s="2" t="s">
        <v>157</v>
      </c>
      <c r="G164" s="5">
        <v>0</v>
      </c>
      <c r="H164" s="1"/>
      <c r="I164" s="17">
        <v>48.47</v>
      </c>
      <c r="J164" s="17">
        <v>50</v>
      </c>
      <c r="K164" s="17">
        <v>50</v>
      </c>
    </row>
    <row r="165" spans="1:11" x14ac:dyDescent="0.25">
      <c r="A165" s="2"/>
      <c r="B165" s="2"/>
      <c r="C165" s="2"/>
      <c r="D165" s="2"/>
      <c r="E165" s="2"/>
      <c r="F165" s="2" t="s">
        <v>158</v>
      </c>
      <c r="G165" s="5">
        <v>0</v>
      </c>
      <c r="H165" s="1"/>
      <c r="I165" s="17">
        <v>18.95</v>
      </c>
      <c r="J165" s="17">
        <v>1000</v>
      </c>
      <c r="K165" s="17">
        <v>100</v>
      </c>
    </row>
    <row r="166" spans="1:11" ht="15.75" thickBot="1" x14ac:dyDescent="0.3">
      <c r="A166" s="2"/>
      <c r="B166" s="2"/>
      <c r="C166" s="2"/>
      <c r="D166" s="2"/>
      <c r="E166" s="2"/>
      <c r="F166" s="2" t="s">
        <v>159</v>
      </c>
      <c r="G166" s="6">
        <v>0</v>
      </c>
      <c r="H166" s="1"/>
      <c r="I166" s="21">
        <v>0</v>
      </c>
    </row>
    <row r="167" spans="1:11" ht="15.75" thickTop="1" x14ac:dyDescent="0.25">
      <c r="A167" s="2"/>
      <c r="B167" s="2"/>
      <c r="C167" s="2"/>
      <c r="D167" s="2"/>
      <c r="E167" s="2" t="s">
        <v>160</v>
      </c>
      <c r="F167" s="2"/>
      <c r="G167" s="5">
        <f>ROUND(SUM(G161:G166),5)</f>
        <v>1420.03</v>
      </c>
      <c r="H167" s="1"/>
      <c r="I167" s="17">
        <f>ROUND(SUM(I161:I166),5)</f>
        <v>17211.82</v>
      </c>
      <c r="K167" s="27">
        <f>ROUND(SUM(K161:K166),5)</f>
        <v>18650</v>
      </c>
    </row>
    <row r="168" spans="1:11" x14ac:dyDescent="0.25">
      <c r="A168" s="2"/>
      <c r="B168" s="2"/>
      <c r="C168" s="2"/>
      <c r="D168" s="2"/>
      <c r="E168" s="2" t="s">
        <v>161</v>
      </c>
      <c r="F168" s="2"/>
      <c r="G168" s="5"/>
      <c r="H168" s="1"/>
    </row>
    <row r="169" spans="1:11" x14ac:dyDescent="0.25">
      <c r="A169" s="2"/>
      <c r="B169" s="2"/>
      <c r="C169" s="2"/>
      <c r="D169" s="2"/>
      <c r="E169" s="2"/>
      <c r="F169" s="2" t="s">
        <v>162</v>
      </c>
      <c r="G169" s="5">
        <v>0</v>
      </c>
      <c r="H169" s="1"/>
      <c r="I169" s="18">
        <v>1660.48</v>
      </c>
      <c r="J169" s="18">
        <v>1000</v>
      </c>
      <c r="K169" s="17">
        <v>1800</v>
      </c>
    </row>
    <row r="170" spans="1:11" x14ac:dyDescent="0.25">
      <c r="A170" s="2"/>
      <c r="B170" s="2"/>
      <c r="C170" s="2"/>
      <c r="D170" s="2"/>
      <c r="E170" s="2"/>
      <c r="F170" s="2" t="s">
        <v>163</v>
      </c>
      <c r="G170" s="5">
        <v>0</v>
      </c>
      <c r="H170" s="1"/>
      <c r="I170" s="17">
        <v>0</v>
      </c>
      <c r="J170" s="17">
        <v>25</v>
      </c>
    </row>
    <row r="171" spans="1:11" x14ac:dyDescent="0.25">
      <c r="A171" s="2"/>
      <c r="B171" s="2"/>
      <c r="C171" s="2"/>
      <c r="D171" s="2"/>
      <c r="E171" s="2"/>
      <c r="F171" s="2" t="s">
        <v>164</v>
      </c>
      <c r="G171" s="5">
        <v>0</v>
      </c>
      <c r="H171" s="1"/>
      <c r="I171" s="17">
        <v>0</v>
      </c>
    </row>
    <row r="172" spans="1:11" x14ac:dyDescent="0.25">
      <c r="A172" s="2"/>
      <c r="B172" s="2"/>
      <c r="C172" s="2"/>
      <c r="D172" s="2"/>
      <c r="E172" s="2"/>
      <c r="F172" s="2" t="s">
        <v>165</v>
      </c>
      <c r="G172" s="5">
        <v>0</v>
      </c>
      <c r="H172" s="1"/>
      <c r="I172" s="17">
        <v>47.5</v>
      </c>
      <c r="J172" s="17">
        <v>25</v>
      </c>
      <c r="K172" s="17">
        <v>100</v>
      </c>
    </row>
    <row r="173" spans="1:11" ht="15.75" thickBot="1" x14ac:dyDescent="0.3">
      <c r="A173" s="2"/>
      <c r="B173" s="2"/>
      <c r="C173" s="2"/>
      <c r="D173" s="2"/>
      <c r="E173" s="2"/>
      <c r="F173" s="2" t="s">
        <v>166</v>
      </c>
      <c r="G173" s="6">
        <v>0</v>
      </c>
      <c r="H173" s="1"/>
      <c r="I173" s="21">
        <v>0</v>
      </c>
    </row>
    <row r="174" spans="1:11" ht="15.75" thickTop="1" x14ac:dyDescent="0.25">
      <c r="A174" s="2"/>
      <c r="B174" s="2"/>
      <c r="C174" s="2"/>
      <c r="D174" s="2"/>
      <c r="E174" s="2" t="s">
        <v>167</v>
      </c>
      <c r="F174" s="2"/>
      <c r="G174" s="5">
        <f>ROUND(SUM(G168:G173),5)</f>
        <v>0</v>
      </c>
      <c r="H174" s="1"/>
      <c r="I174" s="17">
        <f>ROUND(SUM(I168:I173),5)</f>
        <v>1707.98</v>
      </c>
      <c r="K174" s="27">
        <f>ROUND(SUM(K168:K173),5)</f>
        <v>1900</v>
      </c>
    </row>
    <row r="175" spans="1:11" x14ac:dyDescent="0.25">
      <c r="A175" s="2"/>
      <c r="B175" s="2"/>
      <c r="C175" s="2"/>
      <c r="D175" s="2"/>
      <c r="E175" s="2" t="s">
        <v>168</v>
      </c>
      <c r="F175" s="2"/>
      <c r="G175" s="5">
        <v>0</v>
      </c>
      <c r="H175" s="1"/>
      <c r="I175" s="17">
        <v>3500</v>
      </c>
      <c r="J175" s="17">
        <v>4000</v>
      </c>
      <c r="K175" s="17">
        <v>4000</v>
      </c>
    </row>
    <row r="176" spans="1:11" x14ac:dyDescent="0.25">
      <c r="A176" s="2"/>
      <c r="B176" s="2"/>
      <c r="C176" s="2"/>
      <c r="D176" s="2"/>
      <c r="E176" s="2" t="s">
        <v>169</v>
      </c>
      <c r="F176" s="2"/>
      <c r="G176" s="5">
        <v>321.75</v>
      </c>
      <c r="H176" s="1"/>
      <c r="I176" s="17">
        <v>13975.71</v>
      </c>
      <c r="J176" s="17">
        <v>20000</v>
      </c>
      <c r="K176" s="17">
        <v>20000</v>
      </c>
    </row>
    <row r="177" spans="1:11" x14ac:dyDescent="0.25">
      <c r="A177" s="2"/>
      <c r="B177" s="2"/>
      <c r="C177" s="2"/>
      <c r="D177" s="2"/>
      <c r="E177" s="2" t="s">
        <v>170</v>
      </c>
      <c r="F177" s="2"/>
      <c r="G177" s="5">
        <v>0</v>
      </c>
      <c r="H177" s="1"/>
      <c r="I177" s="17">
        <v>4503.62</v>
      </c>
      <c r="J177" s="17">
        <v>10000</v>
      </c>
      <c r="K177" s="17">
        <v>10000</v>
      </c>
    </row>
    <row r="178" spans="1:11" x14ac:dyDescent="0.25">
      <c r="A178" s="2"/>
      <c r="B178" s="2"/>
      <c r="C178" s="2"/>
      <c r="D178" s="2"/>
      <c r="E178" s="2" t="s">
        <v>175</v>
      </c>
      <c r="F178" s="2"/>
      <c r="G178" s="5">
        <v>0</v>
      </c>
      <c r="H178" s="1"/>
      <c r="I178" s="17">
        <v>0</v>
      </c>
    </row>
    <row r="179" spans="1:11" x14ac:dyDescent="0.25">
      <c r="A179" s="2"/>
      <c r="B179" s="2"/>
      <c r="C179" s="2"/>
      <c r="D179" s="2"/>
      <c r="E179" s="2" t="s">
        <v>176</v>
      </c>
      <c r="F179" s="2"/>
      <c r="G179" s="5">
        <v>21506.77</v>
      </c>
      <c r="H179" s="1"/>
      <c r="I179" s="18">
        <v>251095.82</v>
      </c>
      <c r="J179" s="18">
        <v>250000</v>
      </c>
      <c r="K179" s="17">
        <f>I179*1.045</f>
        <v>262395.13189999998</v>
      </c>
    </row>
    <row r="180" spans="1:11" x14ac:dyDescent="0.25">
      <c r="A180" s="2"/>
      <c r="B180" s="2"/>
      <c r="C180" s="2"/>
      <c r="D180" s="2"/>
      <c r="E180" s="2" t="s">
        <v>177</v>
      </c>
      <c r="F180" s="2"/>
      <c r="G180" s="5">
        <v>224.67</v>
      </c>
      <c r="H180" s="1"/>
      <c r="I180" s="18">
        <v>2696.04</v>
      </c>
      <c r="J180" s="18">
        <v>2000</v>
      </c>
      <c r="K180" s="17">
        <v>3000</v>
      </c>
    </row>
    <row r="181" spans="1:11" x14ac:dyDescent="0.25">
      <c r="A181" s="2"/>
      <c r="B181" s="2"/>
      <c r="C181" s="2"/>
      <c r="D181" s="2"/>
      <c r="E181" s="2" t="s">
        <v>178</v>
      </c>
      <c r="F181" s="2"/>
      <c r="G181" s="5">
        <v>0</v>
      </c>
      <c r="H181" s="1"/>
      <c r="I181" s="17">
        <v>0</v>
      </c>
      <c r="J181" s="17"/>
    </row>
    <row r="182" spans="1:11" x14ac:dyDescent="0.25">
      <c r="A182" s="2"/>
      <c r="B182" s="2"/>
      <c r="C182" s="2"/>
      <c r="D182" s="2"/>
      <c r="E182" s="2" t="s">
        <v>179</v>
      </c>
      <c r="F182" s="2"/>
      <c r="G182" s="5"/>
      <c r="H182" s="1"/>
      <c r="J182" t="s">
        <v>201</v>
      </c>
    </row>
    <row r="183" spans="1:11" x14ac:dyDescent="0.25">
      <c r="A183" s="2"/>
      <c r="B183" s="2"/>
      <c r="C183" s="2"/>
      <c r="D183" s="2"/>
      <c r="E183" s="2"/>
      <c r="F183" s="2" t="s">
        <v>180</v>
      </c>
      <c r="G183" s="5">
        <v>0</v>
      </c>
      <c r="H183" s="1"/>
      <c r="I183" s="17">
        <v>0</v>
      </c>
      <c r="J183" t="s">
        <v>201</v>
      </c>
    </row>
    <row r="184" spans="1:11" x14ac:dyDescent="0.25">
      <c r="A184" s="2"/>
      <c r="B184" s="2"/>
      <c r="C184" s="2"/>
      <c r="D184" s="2"/>
      <c r="E184" s="2"/>
      <c r="F184" s="2" t="s">
        <v>181</v>
      </c>
      <c r="G184" s="5">
        <v>0</v>
      </c>
      <c r="H184" s="1"/>
      <c r="I184" s="17">
        <v>0</v>
      </c>
    </row>
    <row r="185" spans="1:11" ht="15.75" thickBot="1" x14ac:dyDescent="0.3">
      <c r="A185" s="2"/>
      <c r="B185" s="2"/>
      <c r="C185" s="2"/>
      <c r="D185" s="2"/>
      <c r="E185" s="2"/>
      <c r="F185" s="2" t="s">
        <v>182</v>
      </c>
      <c r="G185" s="6">
        <v>0</v>
      </c>
      <c r="H185" s="1"/>
      <c r="I185" s="21">
        <v>0</v>
      </c>
    </row>
    <row r="186" spans="1:11" ht="15.75" thickTop="1" x14ac:dyDescent="0.25">
      <c r="A186" s="2"/>
      <c r="B186" s="2"/>
      <c r="C186" s="2"/>
      <c r="D186" s="2"/>
      <c r="E186" s="2" t="s">
        <v>183</v>
      </c>
      <c r="F186" s="2"/>
      <c r="G186" s="5">
        <f>ROUND(SUM(G182:G185),5)</f>
        <v>0</v>
      </c>
      <c r="H186" s="1"/>
      <c r="I186" s="17">
        <f>ROUND(SUM(I182:I185),5)</f>
        <v>0</v>
      </c>
      <c r="K186" s="27"/>
    </row>
    <row r="187" spans="1:11" x14ac:dyDescent="0.25">
      <c r="A187" s="2"/>
      <c r="B187" s="2"/>
      <c r="C187" s="2"/>
      <c r="D187" s="2"/>
      <c r="E187" s="2" t="s">
        <v>184</v>
      </c>
      <c r="F187" s="2"/>
      <c r="G187" s="5">
        <v>127.2</v>
      </c>
      <c r="H187" s="1"/>
      <c r="I187" s="17">
        <v>1581.7</v>
      </c>
      <c r="K187" s="17">
        <v>1800</v>
      </c>
    </row>
    <row r="188" spans="1:11" x14ac:dyDescent="0.25">
      <c r="A188" s="2"/>
      <c r="B188" s="2"/>
      <c r="C188" s="2"/>
      <c r="D188" s="2"/>
      <c r="E188" s="2" t="s">
        <v>185</v>
      </c>
      <c r="F188" s="2"/>
      <c r="G188" s="5">
        <v>0</v>
      </c>
      <c r="H188" s="1"/>
      <c r="I188" s="17">
        <v>0</v>
      </c>
    </row>
    <row r="189" spans="1:11" x14ac:dyDescent="0.25">
      <c r="A189" s="2"/>
      <c r="B189" s="2"/>
      <c r="C189" s="2"/>
      <c r="D189" s="2"/>
      <c r="E189" s="2" t="s">
        <v>186</v>
      </c>
      <c r="F189" s="2"/>
      <c r="G189" s="5">
        <v>0</v>
      </c>
      <c r="H189" s="1"/>
      <c r="I189" s="17">
        <v>134</v>
      </c>
    </row>
    <row r="190" spans="1:11" x14ac:dyDescent="0.25">
      <c r="A190" s="2"/>
      <c r="B190" s="2"/>
      <c r="C190" s="2"/>
      <c r="D190" s="2"/>
      <c r="E190" s="2" t="s">
        <v>187</v>
      </c>
      <c r="F190" s="2"/>
      <c r="G190" s="5">
        <v>146.13999999999999</v>
      </c>
      <c r="H190" s="1"/>
      <c r="I190" s="17">
        <v>1315.26</v>
      </c>
      <c r="J190" s="17">
        <v>1800</v>
      </c>
      <c r="K190" s="17">
        <v>1900</v>
      </c>
    </row>
    <row r="191" spans="1:11" x14ac:dyDescent="0.25">
      <c r="A191" s="2"/>
      <c r="B191" s="2"/>
      <c r="C191" s="2"/>
      <c r="D191" s="2"/>
      <c r="E191" s="2" t="s">
        <v>188</v>
      </c>
      <c r="F191" s="2"/>
      <c r="G191" s="5">
        <v>9831.24</v>
      </c>
      <c r="H191" s="1"/>
      <c r="I191" s="18">
        <v>38478.31</v>
      </c>
      <c r="J191" s="18">
        <v>25000</v>
      </c>
      <c r="K191" s="17">
        <v>25000</v>
      </c>
    </row>
    <row r="192" spans="1:11" ht="15.75" thickBot="1" x14ac:dyDescent="0.3">
      <c r="A192" s="2"/>
      <c r="B192" s="2"/>
      <c r="C192" s="2"/>
      <c r="D192" s="2"/>
      <c r="E192" s="2" t="s">
        <v>189</v>
      </c>
      <c r="F192" s="2"/>
      <c r="G192" s="5">
        <v>0</v>
      </c>
      <c r="H192" s="1"/>
      <c r="I192" s="17">
        <v>23601</v>
      </c>
    </row>
    <row r="193" spans="1:11" ht="15.75" thickBot="1" x14ac:dyDescent="0.3">
      <c r="A193" s="2"/>
      <c r="B193" s="2"/>
      <c r="C193" s="2"/>
      <c r="D193" s="2" t="s">
        <v>190</v>
      </c>
      <c r="E193" s="2"/>
      <c r="F193" s="2"/>
      <c r="G193" s="7">
        <f ca="1">ROUND(G56+G66+G73+G80+G91+G96+SUM(G101:G102)+G110+SUM(G114:G115)+SUM(G122:G123)+G142+G153+G160+G167+SUM(G174:G177)+SUM(G178:G181)+SUM(G186:G192),5)</f>
        <v>77712.800000000003</v>
      </c>
      <c r="H193" s="1"/>
      <c r="I193" s="22">
        <f ca="1">ROUND(I56+I66+I73+I80+I91+I96+SUM(I101:I102)+I110+SUM(I114:I115)+SUM(I122:I123)+I142+I153+I160+I167+SUM(I174:I177)+SUM(I178:I181)+SUM(I186:I192),5)</f>
        <v>738649.52</v>
      </c>
      <c r="J193" s="17">
        <f>SUM(J58:J192)</f>
        <v>723832</v>
      </c>
      <c r="K193" s="22">
        <f>ROUND(K56+K66+K73+K80+K81+K91+K96+SUM(K101:K102)+K110+SUM(K114:K115)+SUM(K122:K123)+K142+K153+K160+K167+SUM(K174:K177)+SUM(K178:K181)+SUM(K186:K192),5)</f>
        <v>752695.13190000004</v>
      </c>
    </row>
    <row r="194" spans="1:11" x14ac:dyDescent="0.25">
      <c r="A194" s="2"/>
      <c r="B194" s="2" t="s">
        <v>191</v>
      </c>
      <c r="C194" s="2"/>
      <c r="D194" s="2"/>
      <c r="E194" s="2"/>
      <c r="F194" s="2"/>
      <c r="G194" s="5">
        <f ca="1">ROUND(G4+G55-G193,5)</f>
        <v>33095.56</v>
      </c>
      <c r="H194" s="1"/>
      <c r="I194" s="17">
        <f ca="1">ROUND(I4+I55-I193,5)</f>
        <v>83773.75</v>
      </c>
      <c r="K194" s="17">
        <f>ROUND(K4+K55-K193,5)</f>
        <v>49936.662100000001</v>
      </c>
    </row>
    <row r="195" spans="1:11" x14ac:dyDescent="0.25">
      <c r="A195" s="2"/>
      <c r="B195" s="2" t="s">
        <v>192</v>
      </c>
      <c r="C195" s="2"/>
      <c r="D195" s="2"/>
      <c r="E195" s="2"/>
      <c r="F195" s="2"/>
      <c r="G195" s="5"/>
      <c r="H195" s="1"/>
      <c r="J195" s="17"/>
    </row>
    <row r="196" spans="1:11" x14ac:dyDescent="0.25">
      <c r="A196" s="2"/>
      <c r="B196" s="2"/>
      <c r="C196" s="2" t="s">
        <v>193</v>
      </c>
      <c r="D196" s="2"/>
      <c r="E196" s="2"/>
      <c r="F196" s="2"/>
      <c r="G196" s="5">
        <v>0</v>
      </c>
      <c r="H196" s="1"/>
      <c r="I196" s="17">
        <v>0</v>
      </c>
    </row>
    <row r="197" spans="1:11" x14ac:dyDescent="0.25">
      <c r="A197" s="2"/>
      <c r="B197" s="2"/>
      <c r="C197" s="2" t="s">
        <v>194</v>
      </c>
      <c r="D197" s="2"/>
      <c r="E197" s="2"/>
      <c r="F197" s="2"/>
      <c r="G197" s="5"/>
      <c r="H197" s="1"/>
    </row>
    <row r="198" spans="1:11" ht="15.75" thickBot="1" x14ac:dyDescent="0.3">
      <c r="A198" s="2"/>
      <c r="B198" s="2"/>
      <c r="C198" s="2"/>
      <c r="D198" s="2" t="s">
        <v>195</v>
      </c>
      <c r="E198" s="2"/>
      <c r="F198" s="2"/>
      <c r="G198" s="5">
        <v>0</v>
      </c>
      <c r="H198" s="1"/>
      <c r="I198" s="17">
        <v>0</v>
      </c>
    </row>
    <row r="199" spans="1:11" ht="16.5" thickTop="1" thickBot="1" x14ac:dyDescent="0.3">
      <c r="A199" s="2"/>
      <c r="B199" s="2"/>
      <c r="C199" s="2" t="s">
        <v>196</v>
      </c>
      <c r="D199" s="2"/>
      <c r="E199" s="2"/>
      <c r="F199" s="2"/>
      <c r="G199" s="8">
        <f>ROUND(SUM(G197:G198),5)</f>
        <v>0</v>
      </c>
      <c r="H199" s="1"/>
      <c r="I199" s="23">
        <f>ROUND(SUM(I197:I198),5)</f>
        <v>0</v>
      </c>
      <c r="K199" s="27"/>
    </row>
    <row r="200" spans="1:11" ht="16.5" thickTop="1" thickBot="1" x14ac:dyDescent="0.3">
      <c r="A200" s="2"/>
      <c r="B200" s="2" t="s">
        <v>197</v>
      </c>
      <c r="C200" s="2"/>
      <c r="D200" s="2"/>
      <c r="E200" s="2"/>
      <c r="F200" s="2"/>
      <c r="G200" s="8">
        <f>ROUND(SUM(G195:G196)-G199,5)</f>
        <v>0</v>
      </c>
      <c r="H200" s="1"/>
      <c r="I200" s="23">
        <f>ROUND(SUM(I195:I196)-I199,5)</f>
        <v>0</v>
      </c>
      <c r="K200" s="27"/>
    </row>
    <row r="201" spans="1:11" s="10" customFormat="1" ht="15.75" thickBot="1" x14ac:dyDescent="0.3">
      <c r="A201" s="2" t="s">
        <v>198</v>
      </c>
      <c r="B201" s="2"/>
      <c r="C201" s="2"/>
      <c r="D201" s="2"/>
      <c r="E201" s="2"/>
      <c r="F201" s="2"/>
      <c r="G201" s="9">
        <f ca="1">ROUND(G194+G200,5)</f>
        <v>33095.56</v>
      </c>
      <c r="H201" s="2"/>
      <c r="I201" s="24">
        <f ca="1">ROUND(I194+I200,5)</f>
        <v>83773.75</v>
      </c>
      <c r="K201" s="28">
        <f>ROUND(K194+K200,5)</f>
        <v>49936.662100000001</v>
      </c>
    </row>
    <row r="202" spans="1:11" ht="15.75" thickTop="1" x14ac:dyDescent="0.25"/>
    <row r="203" spans="1:11" x14ac:dyDescent="0.25">
      <c r="A203" s="2"/>
      <c r="B203" s="2"/>
      <c r="C203" s="2"/>
      <c r="D203" s="2"/>
      <c r="E203" s="2" t="s">
        <v>17</v>
      </c>
      <c r="F203" s="2"/>
      <c r="G203" s="5">
        <v>68601.919999999998</v>
      </c>
      <c r="H203" s="1"/>
      <c r="I203" s="17">
        <v>258684.93</v>
      </c>
      <c r="J203" s="17">
        <v>225000</v>
      </c>
      <c r="K203" s="17">
        <f>I203*1.05</f>
        <v>271619.1765</v>
      </c>
    </row>
    <row r="204" spans="1:11" x14ac:dyDescent="0.25">
      <c r="A204" s="2"/>
      <c r="B204" s="2"/>
      <c r="C204" s="2"/>
      <c r="D204" s="2"/>
      <c r="E204" s="2" t="s">
        <v>171</v>
      </c>
      <c r="F204" s="2"/>
      <c r="G204" s="5"/>
      <c r="H204" s="1"/>
    </row>
    <row r="205" spans="1:11" x14ac:dyDescent="0.25">
      <c r="A205" s="2"/>
      <c r="B205" s="2"/>
      <c r="C205" s="2"/>
      <c r="D205" s="2"/>
      <c r="E205" s="2"/>
      <c r="F205" s="2" t="s">
        <v>172</v>
      </c>
      <c r="G205" s="5">
        <v>0</v>
      </c>
      <c r="H205" s="1"/>
      <c r="I205" s="17">
        <v>80274.39</v>
      </c>
      <c r="K205" s="17">
        <v>60000</v>
      </c>
    </row>
    <row r="206" spans="1:11" x14ac:dyDescent="0.25">
      <c r="A206" s="2"/>
      <c r="B206" s="2"/>
      <c r="C206" s="2"/>
      <c r="D206" s="2"/>
      <c r="E206" s="2"/>
      <c r="F206" s="2" t="s">
        <v>207</v>
      </c>
      <c r="G206" s="5">
        <v>0</v>
      </c>
      <c r="H206" s="1"/>
      <c r="I206" s="17">
        <v>0</v>
      </c>
      <c r="K206" s="17">
        <v>136000</v>
      </c>
    </row>
    <row r="207" spans="1:11" x14ac:dyDescent="0.25">
      <c r="A207" s="2"/>
      <c r="B207" s="2"/>
      <c r="C207" s="2"/>
      <c r="D207" s="2"/>
      <c r="E207" s="2"/>
      <c r="F207" s="2" t="s">
        <v>208</v>
      </c>
      <c r="G207" s="5">
        <v>0</v>
      </c>
      <c r="H207" s="1"/>
      <c r="I207" s="17">
        <v>0</v>
      </c>
      <c r="K207" s="17">
        <v>116000</v>
      </c>
    </row>
    <row r="208" spans="1:11" ht="15.75" thickBot="1" x14ac:dyDescent="0.3">
      <c r="A208" s="2"/>
      <c r="B208" s="2"/>
      <c r="C208" s="2"/>
      <c r="D208" s="2"/>
      <c r="E208" s="2"/>
      <c r="F208" s="2" t="s">
        <v>173</v>
      </c>
      <c r="G208" s="6">
        <v>0</v>
      </c>
      <c r="H208" s="1"/>
      <c r="I208" s="21">
        <v>429428.57</v>
      </c>
    </row>
    <row r="209" spans="1:11" ht="15.75" thickTop="1" x14ac:dyDescent="0.25">
      <c r="A209" s="2"/>
      <c r="B209" s="2"/>
      <c r="C209" s="2"/>
      <c r="D209" s="2"/>
      <c r="E209" s="2" t="s">
        <v>174</v>
      </c>
      <c r="F209" s="2"/>
      <c r="G209" s="5">
        <f>ROUND(SUM(G204:G208),5)</f>
        <v>0</v>
      </c>
      <c r="H209" s="1"/>
      <c r="I209" s="17">
        <f>ROUND(SUM(I204:I208),5)</f>
        <v>509702.96</v>
      </c>
      <c r="J209" s="17">
        <v>462900</v>
      </c>
      <c r="K209" s="27">
        <f>ROUND(SUM(K204:K208),5)</f>
        <v>312000</v>
      </c>
    </row>
  </sheetData>
  <pageMargins left="0" right="0" top="0.75" bottom="0.75" header="0.1" footer="0.3"/>
  <pageSetup scale="85" fitToHeight="0" orientation="portrait" horizontalDpi="360" verticalDpi="360" r:id="rId1"/>
  <headerFooter>
    <oddHeader>&amp;L&amp;"Arial,Bold"&amp;8 4:32 PM
&amp;"Arial,Bold"&amp;8 03/21/24
&amp;"Arial,Bold"&amp;8 Accrual Basis&amp;C&amp;"Arial,Bold"&amp;12 Iosco Township
&amp;"Arial,Bold"&amp;14 Profit &amp;&amp; Loss YTD Comparison
&amp;"Arial,Bold"&amp;10 February 16 through March 21,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QuickBooks Desktop Export Tips</vt:lpstr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Bonnville</dc:creator>
  <cp:lastModifiedBy>Amanda Bonnville</cp:lastModifiedBy>
  <cp:lastPrinted>2024-03-28T21:35:25Z</cp:lastPrinted>
  <dcterms:created xsi:type="dcterms:W3CDTF">2024-03-21T20:32:38Z</dcterms:created>
  <dcterms:modified xsi:type="dcterms:W3CDTF">2024-04-04T18:46:18Z</dcterms:modified>
</cp:coreProperties>
</file>